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PLAN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  <definedName name="_xlnm.Print_Area" localSheetId="15">PLAN!$A$1:$J$62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8" i="30" l="1"/>
  <c r="G5" i="30"/>
  <c r="E25" i="30" l="1"/>
  <c r="E26" i="30" s="1"/>
  <c r="C39" i="30" l="1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38" i="30"/>
  <c r="C32" i="30"/>
  <c r="G6" i="30"/>
  <c r="I39" i="30" s="1"/>
  <c r="G7" i="30"/>
  <c r="I40" i="30" s="1"/>
  <c r="G8" i="30"/>
  <c r="I8" i="30" s="1"/>
  <c r="J41" i="30" s="1"/>
  <c r="G9" i="30"/>
  <c r="I9" i="30" s="1"/>
  <c r="J42" i="30" s="1"/>
  <c r="G10" i="30"/>
  <c r="I43" i="30" s="1"/>
  <c r="G11" i="30"/>
  <c r="I11" i="30" s="1"/>
  <c r="J44" i="30" s="1"/>
  <c r="G12" i="30"/>
  <c r="I12" i="30" s="1"/>
  <c r="J45" i="30" s="1"/>
  <c r="G13" i="30"/>
  <c r="I13" i="30" s="1"/>
  <c r="J46" i="30" s="1"/>
  <c r="G14" i="30"/>
  <c r="I47" i="30" s="1"/>
  <c r="G15" i="30"/>
  <c r="I15" i="30" s="1"/>
  <c r="J48" i="30" s="1"/>
  <c r="G16" i="30"/>
  <c r="I16" i="30" s="1"/>
  <c r="J49" i="30" s="1"/>
  <c r="G17" i="30"/>
  <c r="I17" i="30" s="1"/>
  <c r="J50" i="30" s="1"/>
  <c r="G18" i="30"/>
  <c r="I51" i="30" s="1"/>
  <c r="G19" i="30"/>
  <c r="I19" i="30" s="1"/>
  <c r="J52" i="30" s="1"/>
  <c r="G20" i="30"/>
  <c r="I20" i="30" s="1"/>
  <c r="J53" i="30" s="1"/>
  <c r="G21" i="30"/>
  <c r="I21" i="30" s="1"/>
  <c r="J54" i="30" s="1"/>
  <c r="G22" i="30"/>
  <c r="I55" i="30" s="1"/>
  <c r="G23" i="30"/>
  <c r="I56" i="30" s="1"/>
  <c r="G24" i="30"/>
  <c r="I24" i="30" s="1"/>
  <c r="J57" i="30" s="1"/>
  <c r="I5" i="30"/>
  <c r="J38" i="30" s="1"/>
  <c r="I10" i="30"/>
  <c r="J43" i="30" s="1"/>
  <c r="I54" i="30" l="1"/>
  <c r="I14" i="30"/>
  <c r="J47" i="30" s="1"/>
  <c r="I18" i="30"/>
  <c r="J51" i="30" s="1"/>
  <c r="I49" i="30"/>
  <c r="I38" i="30"/>
  <c r="I57" i="30"/>
  <c r="I53" i="30"/>
  <c r="I52" i="30"/>
  <c r="I50" i="30"/>
  <c r="I48" i="30"/>
  <c r="I46" i="30"/>
  <c r="I45" i="30"/>
  <c r="I44" i="30"/>
  <c r="I42" i="30"/>
  <c r="I41" i="30"/>
  <c r="C31" i="30"/>
  <c r="C30" i="30"/>
  <c r="C33" i="30" l="1"/>
  <c r="I23" i="30"/>
  <c r="J56" i="30" s="1"/>
  <c r="I6" i="30" l="1"/>
  <c r="J39" i="30" s="1"/>
  <c r="I7" i="30"/>
  <c r="J40" i="30" s="1"/>
  <c r="I22" i="30"/>
  <c r="J55" i="30" s="1"/>
  <c r="J58" i="30" l="1"/>
  <c r="F58" i="30" s="1"/>
  <c r="I25" i="30"/>
  <c r="H31" i="30" s="1"/>
  <c r="C58" i="30"/>
  <c r="H30" i="30" l="1"/>
  <c r="H32" i="30"/>
  <c r="I26" i="30"/>
  <c r="H33" i="30" l="1"/>
  <c r="F41" i="30"/>
  <c r="G41" i="30" s="1"/>
  <c r="F45" i="30"/>
  <c r="G45" i="30" s="1"/>
  <c r="F49" i="30"/>
  <c r="G49" i="30" s="1"/>
  <c r="F53" i="30"/>
  <c r="G53" i="30" s="1"/>
  <c r="F57" i="30"/>
  <c r="G57" i="30" s="1"/>
  <c r="F42" i="30"/>
  <c r="F46" i="30"/>
  <c r="F50" i="30"/>
  <c r="F54" i="30"/>
  <c r="F39" i="30"/>
  <c r="G39" i="30" s="1"/>
  <c r="F43" i="30"/>
  <c r="G43" i="30" s="1"/>
  <c r="F47" i="30"/>
  <c r="G47" i="30" s="1"/>
  <c r="F51" i="30"/>
  <c r="G51" i="30" s="1"/>
  <c r="F55" i="30"/>
  <c r="G55" i="30" s="1"/>
  <c r="F38" i="30"/>
  <c r="G38" i="30" s="1"/>
  <c r="F40" i="30"/>
  <c r="G40" i="30" s="1"/>
  <c r="F44" i="30"/>
  <c r="G44" i="30" s="1"/>
  <c r="F48" i="30"/>
  <c r="G48" i="30" s="1"/>
  <c r="F52" i="30"/>
  <c r="G52" i="30" s="1"/>
  <c r="F56" i="30"/>
  <c r="G56" i="30" s="1"/>
  <c r="C20" i="27"/>
  <c r="H51" i="30" l="1"/>
  <c r="H44" i="30"/>
  <c r="H41" i="30"/>
  <c r="H56" i="30"/>
  <c r="H47" i="30"/>
  <c r="H50" i="30"/>
  <c r="G50" i="30"/>
  <c r="H52" i="30"/>
  <c r="H46" i="30"/>
  <c r="G46" i="30"/>
  <c r="H38" i="30"/>
  <c r="D38" i="30" s="1"/>
  <c r="H42" i="30"/>
  <c r="G42" i="30"/>
  <c r="H39" i="30"/>
  <c r="H53" i="30"/>
  <c r="H57" i="30"/>
  <c r="H48" i="30"/>
  <c r="H43" i="30"/>
  <c r="H54" i="30"/>
  <c r="G54" i="30"/>
  <c r="H55" i="30"/>
  <c r="H45" i="30"/>
  <c r="H49" i="30"/>
  <c r="H40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E38" i="30" l="1"/>
  <c r="D47" i="30"/>
  <c r="E47" i="30" s="1"/>
  <c r="D46" i="30"/>
  <c r="E46" i="30" s="1"/>
  <c r="D51" i="30"/>
  <c r="E51" i="30" s="1"/>
  <c r="D50" i="30"/>
  <c r="E50" i="30" s="1"/>
  <c r="D57" i="30"/>
  <c r="E57" i="30" s="1"/>
  <c r="D54" i="30"/>
  <c r="E54" i="30" s="1"/>
  <c r="D45" i="30"/>
  <c r="E45" i="30" s="1"/>
  <c r="D42" i="30"/>
  <c r="E42" i="30" s="1"/>
  <c r="D43" i="30"/>
  <c r="E43" i="30" s="1"/>
  <c r="D40" i="30"/>
  <c r="E40" i="30" s="1"/>
  <c r="D55" i="30"/>
  <c r="E55" i="30" s="1"/>
  <c r="D53" i="30"/>
  <c r="E53" i="30" s="1"/>
  <c r="D56" i="30"/>
  <c r="E56" i="30" s="1"/>
  <c r="D44" i="30"/>
  <c r="E44" i="30" s="1"/>
  <c r="D52" i="30"/>
  <c r="E52" i="30" s="1"/>
  <c r="D49" i="30"/>
  <c r="E49" i="30" s="1"/>
  <c r="D48" i="30"/>
  <c r="E48" i="30" s="1"/>
  <c r="D41" i="30"/>
  <c r="E41" i="30" s="1"/>
  <c r="D39" i="30"/>
  <c r="E39" i="30" s="1"/>
  <c r="E58" i="30" l="1"/>
  <c r="B31" i="30" s="1"/>
  <c r="F60" i="30" l="1"/>
  <c r="F61" i="30"/>
  <c r="F62" i="30" s="1"/>
  <c r="B32" i="30"/>
  <c r="B30" i="30"/>
  <c r="B33" i="30" l="1"/>
  <c r="G33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<sst xmlns="http://schemas.openxmlformats.org/spreadsheetml/2006/main" count="1520" uniqueCount="280">
  <si>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</si>
  <si>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</si>
  <si>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</si>
  <si>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</si>
  <si>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</si>
  <si>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</si>
  <si>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</si>
  <si>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</si>
  <si>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</si>
  <si>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</si>
  <si>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</si>
  <si>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</si>
  <si>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</si>
  <si>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</si>
  <si>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</si>
  <si>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</si>
  <si>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</si>
  <si>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</si>
  <si>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</si>
  <si>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</si>
  <si>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</si>
  <si>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</si>
  <si>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</si>
  <si>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</si>
  <si>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</si>
  <si>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</si>
  <si>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</si>
  <si>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</si>
  <si>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</si>
  <si>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</si>
  <si>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</si>
  <si>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</si>
  <si>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</si>
  <si>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</si>
  <si>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</si>
  <si>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</si>
  <si>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</si>
  <si>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</si>
  <si>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</si>
  <si>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</si>
  <si>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</si>
  <si>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</si>
  <si>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</si>
  <si>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</si>
  <si>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</si>
  <si>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</si>
  <si>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</si>
  <si>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</si>
  <si>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</si>
  <si>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</si>
  <si>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</si>
  <si>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</si>
  <si>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</si>
  <si>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</si>
  <si>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</si>
  <si>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</si>
  <si>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</si>
  <si>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</si>
  <si>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</si>
  <si>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</si>
  <si>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</si>
  <si>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</si>
  <si>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</si>
  <si>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</si>
  <si>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</si>
  <si>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</si>
  <si>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</si>
  <si>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</si>
  <si>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</si>
  <si>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</si>
  <si>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</si>
  <si>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</si>
  <si>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</si>
  <si>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</si>
  <si>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</si>
  <si>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</si>
  <si>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</si>
  <si>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</si>
  <si>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</si>
  <si>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</si>
  <si>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</si>
  <si>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</si>
  <si>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</si>
  <si>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</si>
  <si>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</si>
  <si>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</si>
  <si>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</si>
  <si>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</si>
  <si>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</si>
  <si>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</si>
  <si>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</si>
  <si>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</si>
  <si>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</si>
  <si>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</si>
  <si>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</si>
  <si>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</si>
  <si>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</si>
  <si>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</si>
  <si>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</si>
  <si>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</si>
  <si>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</si>
  <si>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</si>
  <si>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</si>
  <si>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</si>
  <si>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</si>
  <si>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</si>
  <si>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</si>
  <si>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</si>
  <si>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</si>
  <si>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</si>
  <si>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</si>
  <si>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</si>
  <si>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</si>
  <si>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</si>
  <si>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</si>
  <si>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</si>
  <si>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</si>
  <si>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</si>
  <si>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</si>
  <si>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</si>
  <si>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</si>
  <si>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</si>
  <si>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</si>
  <si>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</si>
  <si>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</si>
  <si>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</si>
  <si>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</si>
  <si>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</si>
  <si>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</si>
  <si>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</si>
  <si>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</si>
  <si>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</si>
  <si>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</si>
  <si>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</si>
  <si>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</si>
  <si>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</si>
  <si>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</si>
  <si>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</si>
  <si>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</si>
  <si>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</si>
  <si>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</si>
  <si>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</si>
  <si>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</si>
  <si>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</si>
  <si>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</si>
  <si>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</si>
  <si>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</si>
  <si>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</si>
  <si>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</si>
  <si>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</si>
  <si>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</si>
  <si>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</si>
  <si>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</si>
  <si>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</si>
  <si>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</si>
  <si>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</si>
  <si>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</si>
  <si>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</si>
  <si>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</si>
  <si>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</si>
  <si>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</si>
  <si>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</si>
  <si>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</si>
  <si>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</si>
  <si>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</si>
  <si>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</si>
  <si>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</si>
  <si>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</si>
  <si>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</si>
  <si>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</si>
  <si>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</si>
  <si>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</si>
  <si>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</si>
  <si>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</si>
  <si>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</si>
  <si>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</si>
  <si>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</si>
  <si>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</si>
  <si>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</si>
  <si>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</si>
  <si>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</si>
  <si>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</si>
  <si>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</si>
  <si>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</si>
  <si>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</si>
  <si>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</si>
  <si>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</si>
  <si>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</si>
  <si>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</si>
  <si>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</si>
  <si>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</si>
  <si>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</si>
  <si>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</si>
  <si>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</si>
  <si>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</si>
  <si>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</si>
  <si>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</si>
  <si>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</si>
  <si>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</si>
  <si>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</si>
  <si>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</si>
  <si>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</si>
  <si>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</si>
  <si>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</si>
  <si>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</si>
  <si>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</si>
  <si>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</si>
  <si>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</si>
  <si>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</si>
  <si>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</si>
  <si>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</si>
  <si>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</si>
  <si>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</si>
  <si>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</si>
  <si>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</si>
  <si>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</si>
  <si>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</si>
  <si>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</si>
  <si>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</si>
  <si>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</si>
  <si>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</si>
  <si>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</si>
  <si>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</si>
  <si>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</si>
  <si>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</si>
  <si>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</si>
  <si>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</si>
  <si>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</si>
  <si>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</si>
  <si>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</si>
  <si>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</si>
  <si>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</si>
  <si>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</si>
  <si>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</si>
  <si>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</si>
  <si>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</si>
  <si>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</si>
  <si>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</si>
  <si>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</si>
  <si>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</si>
  <si>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</si>
  <si>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</si>
  <si>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</si>
  <si>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</si>
  <si>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</si>
  <si>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</si>
  <si>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</si>
  <si>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</si>
  <si>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</si>
  <si>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</si>
  <si>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</si>
  <si>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</si>
  <si>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</si>
  <si>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</si>
  <si>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</si>
  <si>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</si>
  <si>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</si>
  <si>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</si>
  <si>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</si>
  <si>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</si>
  <si>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</si>
  <si>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</si>
  <si>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</si>
  <si>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</si>
  <si>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</si>
  <si>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</si>
  <si>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</si>
  <si>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</si>
  <si>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</si>
  <si>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</si>
  <si>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</si>
  <si>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</si>
  <si>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</si>
  <si>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</si>
  <si>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</si>
  <si>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PROVA REAL (A+B+ C- D) MENSAL (= 0)</t>
  </si>
  <si>
    <t>VALOR ANUAL</t>
  </si>
  <si>
    <t>ANUAL</t>
  </si>
  <si>
    <t>MODELO PARA FORMAÇÃO DE CUSTOS (preencher somente as células em cor amarelo)</t>
  </si>
  <si>
    <t>UNIDADE: AMBULATÓRIO DE AVALIAÇÃO PRÉ-TRANSPLANTE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</si>
</sst>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6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0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59" fillId="6" borderId="26" xfId="0" applyFont="1" applyFill="1" applyBorder="1" applyAlignment="1" applyProtection="1">
      <alignment horizontal="center"/>
      <protection locked="0"/>
    </xf>
    <xf numFmtId="0" fontId="59" fillId="6" borderId="5" xfId="0" applyFont="1" applyFill="1" applyBorder="1" applyAlignment="1" applyProtection="1">
      <alignment horizontal="center"/>
      <protection locked="0"/>
    </xf>
    <xf numFmtId="0" fontId="59" fillId="6" borderId="41" xfId="0" applyFont="1" applyFill="1" applyBorder="1" applyAlignment="1" applyProtection="1">
      <alignment horizontal="center"/>
      <protection locked="0"/>
    </xf>
    <xf numFmtId="177" fontId="59" fillId="12" borderId="56" xfId="0" applyNumberFormat="1" applyFont="1" applyFill="1" applyBorder="1" applyAlignment="1">
      <alignment horizontal="center" vertical="center" wrapText="1"/>
    </xf>
    <xf numFmtId="177" fontId="59" fillId="12" borderId="57" xfId="0" applyNumberFormat="1" applyFont="1" applyFill="1" applyBorder="1" applyAlignment="1">
      <alignment horizontal="center" vertical="center" wrapText="1"/>
    </xf>
    <xf numFmtId="177" fontId="59" fillId="12" borderId="34" xfId="0" applyNumberFormat="1" applyFont="1" applyFill="1" applyBorder="1" applyAlignment="1">
      <alignment horizontal="center" vertical="center" wrapText="1"/>
    </xf>
    <xf numFmtId="177" fontId="59" fillId="12" borderId="35" xfId="0" applyNumberFormat="1" applyFont="1" applyFill="1" applyBorder="1" applyAlignment="1">
      <alignment horizontal="center" vertical="center" wrapText="1"/>
    </xf>
    <xf numFmtId="177" fontId="59" fillId="10" borderId="53" xfId="0" applyNumberFormat="1" applyFont="1" applyFill="1" applyBorder="1" applyAlignment="1">
      <alignment horizontal="center" vertical="center"/>
    </xf>
    <xf numFmtId="177" fontId="59" fillId="10" borderId="6" xfId="0" applyNumberFormat="1" applyFont="1" applyFill="1" applyBorder="1" applyAlignment="1">
      <alignment horizontal="center" vertical="center"/>
    </xf>
    <xf numFmtId="0" fontId="59" fillId="10" borderId="58" xfId="1" applyNumberFormat="1" applyFont="1" applyFill="1" applyBorder="1" applyAlignment="1" applyProtection="1">
      <alignment horizontal="center" vertical="center"/>
    </xf>
    <xf numFmtId="0" fontId="59" fillId="10" borderId="59" xfId="1" applyNumberFormat="1" applyFont="1" applyFill="1" applyBorder="1" applyAlignment="1" applyProtection="1">
      <alignment horizontal="center"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59" fillId="10" borderId="55" xfId="1" applyNumberFormat="1" applyFont="1" applyFill="1" applyBorder="1" applyAlignment="1" applyProtection="1">
      <alignment horizontal="center" vertic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6" borderId="3" xfId="0" applyFont="1" applyFill="1" applyBorder="1" applyAlignment="1" applyProtection="1">
      <alignment horizontal="center" vertical="center"/>
      <protection locked="0"/>
    </xf>
    <xf numFmtId="0" fontId="63" fillId="6" borderId="4" xfId="0" applyFont="1" applyFill="1" applyBorder="1" applyAlignment="1" applyProtection="1">
      <alignment horizontal="center" vertical="center"/>
      <protection locked="0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6" borderId="24" xfId="0" applyFont="1" applyFill="1" applyBorder="1" applyAlignment="1" applyProtection="1">
      <alignment horizontal="center" vertical="center"/>
      <protection locked="0"/>
    </xf>
    <xf numFmtId="0" fontId="62" fillId="6" borderId="2" xfId="0" applyFont="1" applyFill="1" applyBorder="1" applyAlignment="1" applyProtection="1">
      <alignment horizontal="center" vertical="center"/>
      <protection locked="0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3" t="s">
        <v>0</v>
      </c>
      <c r="B1" s="683"/>
      <c r="C1" s="683"/>
      <c r="D1" s="683"/>
      <c r="E1" s="683"/>
      <c r="F1" s="683"/>
      <c r="G1" s="683"/>
    </row>
    <row r="2" spans="1:12" s="4" customFormat="1" ht="21.75" customHeight="1" x14ac:dyDescent="0.25">
      <c r="A2" s="684" t="s">
        <v>1</v>
      </c>
      <c r="B2" s="684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5" t="s">
        <v>7</v>
      </c>
      <c r="B3" s="685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5"/>
      <c r="B4" s="685"/>
      <c r="C4" s="6"/>
      <c r="D4" s="6"/>
      <c r="E4" s="6"/>
      <c r="F4" s="6"/>
      <c r="G4" s="6"/>
    </row>
    <row r="5" spans="1:12" ht="12" customHeight="1" x14ac:dyDescent="0.25">
      <c r="A5" s="685" t="s">
        <v>8</v>
      </c>
      <c r="B5" s="685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1" t="s">
        <v>22</v>
      </c>
      <c r="B20" s="681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1" t="s">
        <v>23</v>
      </c>
      <c r="B21" s="681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2" t="s">
        <v>24</v>
      </c>
      <c r="B22" s="682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2" t="s">
        <v>26</v>
      </c>
      <c r="B23" s="682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78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93" t="s">
        <v>28</v>
      </c>
      <c r="B2" s="693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1" t="s">
        <v>72</v>
      </c>
      <c r="B17" s="691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1" t="s">
        <v>74</v>
      </c>
      <c r="B25" s="691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1" t="s">
        <v>52</v>
      </c>
      <c r="B31" s="691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88" t="s">
        <v>7</v>
      </c>
      <c r="B33" s="688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87"/>
      <c r="B34" s="687"/>
      <c r="C34" s="49"/>
      <c r="D34" s="50"/>
      <c r="E34" s="51"/>
      <c r="F34" s="51"/>
      <c r="G34" s="36"/>
    </row>
    <row r="35" spans="1:11" ht="14.1" customHeight="1" x14ac:dyDescent="0.25">
      <c r="A35" s="688" t="s">
        <v>8</v>
      </c>
      <c r="B35" s="688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89" t="s">
        <v>58</v>
      </c>
      <c r="B51" s="689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0" t="s">
        <v>59</v>
      </c>
      <c r="B52" s="690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0" t="s">
        <v>60</v>
      </c>
      <c r="B53" s="690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86" t="s">
        <v>24</v>
      </c>
      <c r="B54" s="686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86" t="s">
        <v>26</v>
      </c>
      <c r="B55" s="686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86" t="s">
        <v>27</v>
      </c>
      <c r="B56" s="686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3" t="s">
        <v>62</v>
      </c>
      <c r="B1" s="683"/>
      <c r="C1" s="683"/>
      <c r="D1" s="683"/>
      <c r="E1" s="683"/>
    </row>
    <row r="2" spans="1:10" s="33" customFormat="1" ht="32.25" customHeight="1" x14ac:dyDescent="0.25">
      <c r="A2" s="693" t="s">
        <v>28</v>
      </c>
      <c r="B2" s="693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1" t="s">
        <v>37</v>
      </c>
      <c r="B7" s="691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1" t="s">
        <v>72</v>
      </c>
      <c r="B13" s="691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1" t="s">
        <v>74</v>
      </c>
      <c r="B21" s="691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1" t="s">
        <v>52</v>
      </c>
      <c r="B27" s="691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88" t="s">
        <v>7</v>
      </c>
      <c r="B29" s="688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87"/>
      <c r="B30" s="687"/>
      <c r="C30" s="50"/>
      <c r="D30" s="51"/>
      <c r="E30" s="51"/>
    </row>
    <row r="31" spans="1:10" ht="14.1" customHeight="1" x14ac:dyDescent="0.25">
      <c r="A31" s="688" t="s">
        <v>8</v>
      </c>
      <c r="B31" s="688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89" t="s">
        <v>58</v>
      </c>
      <c r="B47" s="689"/>
      <c r="C47" s="67">
        <f>E31+C38</f>
        <v>0</v>
      </c>
      <c r="D47" s="56"/>
      <c r="E47" s="56"/>
    </row>
    <row r="48" spans="1:6" ht="14.1" customHeight="1" x14ac:dyDescent="0.25">
      <c r="A48" s="690" t="s">
        <v>22</v>
      </c>
      <c r="B48" s="690"/>
      <c r="C48" s="51">
        <f>E31+D38</f>
        <v>0</v>
      </c>
      <c r="D48" s="56"/>
      <c r="E48" s="56"/>
    </row>
    <row r="49" spans="1:10" ht="14.1" customHeight="1" x14ac:dyDescent="0.25">
      <c r="A49" s="690" t="s">
        <v>60</v>
      </c>
      <c r="B49" s="690"/>
      <c r="C49" s="51">
        <f>C48/(1-B44)</f>
        <v>0</v>
      </c>
      <c r="D49" s="56"/>
      <c r="E49" s="56"/>
    </row>
    <row r="50" spans="1:10" s="72" customFormat="1" ht="14.1" customHeight="1" x14ac:dyDescent="0.25">
      <c r="A50" s="686" t="s">
        <v>24</v>
      </c>
      <c r="B50" s="686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86" t="s">
        <v>26</v>
      </c>
      <c r="B51" s="686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86" t="s">
        <v>27</v>
      </c>
      <c r="B52" s="686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3" t="s">
        <v>62</v>
      </c>
      <c r="B1" s="683"/>
      <c r="C1" s="683"/>
      <c r="D1" s="683"/>
      <c r="E1" s="683"/>
      <c r="F1" s="683"/>
    </row>
    <row r="2" spans="1:11" s="33" customFormat="1" ht="20.25" customHeight="1" x14ac:dyDescent="0.25">
      <c r="A2" s="693" t="s">
        <v>1</v>
      </c>
      <c r="B2" s="693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88" t="s">
        <v>7</v>
      </c>
      <c r="B3" s="688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87"/>
      <c r="B4" s="687"/>
      <c r="C4" s="51"/>
      <c r="D4" s="51"/>
      <c r="E4" s="51"/>
      <c r="F4" s="51"/>
    </row>
    <row r="5" spans="1:11" ht="9" customHeight="1" x14ac:dyDescent="0.25">
      <c r="A5" s="688" t="s">
        <v>8</v>
      </c>
      <c r="B5" s="688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0" t="s">
        <v>22</v>
      </c>
      <c r="B22" s="690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0" t="s">
        <v>60</v>
      </c>
      <c r="B23" s="690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86" t="s">
        <v>24</v>
      </c>
      <c r="B24" s="686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86" t="s">
        <v>26</v>
      </c>
      <c r="B25" s="686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86" t="s">
        <v>27</v>
      </c>
      <c r="B26" s="686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3" t="s">
        <v>97</v>
      </c>
      <c r="B1" s="683"/>
      <c r="C1" s="683"/>
      <c r="D1" s="683"/>
      <c r="E1" s="683"/>
      <c r="F1" s="683"/>
      <c r="G1" s="683"/>
    </row>
    <row r="2" spans="1:12" s="94" customFormat="1" ht="18.75" customHeight="1" x14ac:dyDescent="0.25">
      <c r="A2" s="684" t="s">
        <v>1</v>
      </c>
      <c r="B2" s="684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1" t="s">
        <v>100</v>
      </c>
      <c r="B3" s="701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1" t="s">
        <v>8</v>
      </c>
      <c r="B8" s="701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2" t="s">
        <v>22</v>
      </c>
      <c r="B25" s="702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0" t="s">
        <v>60</v>
      </c>
      <c r="B26" s="700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2" t="s">
        <v>24</v>
      </c>
      <c r="B27" s="682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2" t="s">
        <v>26</v>
      </c>
      <c r="B28" s="682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2" t="s">
        <v>27</v>
      </c>
      <c r="B29" s="682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3" t="s">
        <v>134</v>
      </c>
      <c r="B37" s="703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62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93" t="s">
        <v>28</v>
      </c>
      <c r="B2" s="693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1" t="s">
        <v>72</v>
      </c>
      <c r="B14" s="691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1" t="s">
        <v>74</v>
      </c>
      <c r="B22" s="691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1" t="s">
        <v>52</v>
      </c>
      <c r="B28" s="691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8" t="s">
        <v>7</v>
      </c>
      <c r="B30" s="688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87"/>
      <c r="B31" s="687"/>
      <c r="C31" s="49"/>
      <c r="D31" s="50"/>
      <c r="E31" s="51"/>
      <c r="F31" s="51"/>
      <c r="G31" s="36"/>
    </row>
    <row r="32" spans="1:11" ht="14.1" customHeight="1" x14ac:dyDescent="0.25">
      <c r="A32" s="688" t="s">
        <v>8</v>
      </c>
      <c r="B32" s="688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89" t="s">
        <v>17</v>
      </c>
      <c r="B48" s="689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0" t="s">
        <v>59</v>
      </c>
      <c r="B49" s="690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0" t="s">
        <v>60</v>
      </c>
      <c r="B50" s="690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86" t="s">
        <v>24</v>
      </c>
      <c r="B51" s="686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86" t="s">
        <v>26</v>
      </c>
      <c r="B52" s="686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86" t="s">
        <v>27</v>
      </c>
      <c r="B53" s="686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4"/>
  <sheetViews>
    <sheetView showGridLines="0" tabSelected="1" zoomScale="120" zoomScaleNormal="120" workbookViewId="0">
      <selection activeCell="A8" sqref="A8:D8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33" t="s">
        <v>278</v>
      </c>
      <c r="B1" s="734"/>
      <c r="C1" s="734"/>
      <c r="D1" s="734"/>
      <c r="E1" s="734"/>
      <c r="F1" s="734"/>
      <c r="G1" s="734"/>
      <c r="H1" s="734"/>
      <c r="I1" s="734"/>
      <c r="J1" s="735"/>
    </row>
    <row r="2" spans="1:10" ht="12.75" x14ac:dyDescent="0.2">
      <c r="A2" s="704" t="s">
        <v>279</v>
      </c>
      <c r="B2" s="705"/>
      <c r="C2" s="705"/>
      <c r="D2" s="705"/>
      <c r="E2" s="705"/>
      <c r="F2" s="705"/>
      <c r="G2" s="705"/>
      <c r="H2" s="705"/>
      <c r="I2" s="705"/>
      <c r="J2" s="706"/>
    </row>
    <row r="3" spans="1:10" ht="12.75" x14ac:dyDescent="0.2">
      <c r="A3" s="767" t="s">
        <v>255</v>
      </c>
      <c r="B3" s="768"/>
      <c r="C3" s="768"/>
      <c r="D3" s="768"/>
      <c r="E3" s="768"/>
      <c r="F3" s="768"/>
      <c r="G3" s="768"/>
      <c r="H3" s="768"/>
      <c r="I3" s="768"/>
      <c r="J3" s="769"/>
    </row>
    <row r="4" spans="1:10" ht="15" customHeight="1" x14ac:dyDescent="0.2">
      <c r="A4" s="752" t="s">
        <v>28</v>
      </c>
      <c r="B4" s="753"/>
      <c r="C4" s="753"/>
      <c r="D4" s="753"/>
      <c r="E4" s="760" t="s">
        <v>29</v>
      </c>
      <c r="F4" s="764"/>
      <c r="G4" s="758" t="s">
        <v>263</v>
      </c>
      <c r="H4" s="759"/>
      <c r="I4" s="760" t="s">
        <v>264</v>
      </c>
      <c r="J4" s="761"/>
    </row>
    <row r="5" spans="1:10" ht="15" customHeight="1" x14ac:dyDescent="0.2">
      <c r="A5" s="754"/>
      <c r="B5" s="755"/>
      <c r="C5" s="755"/>
      <c r="D5" s="755"/>
      <c r="E5" s="721"/>
      <c r="F5" s="722"/>
      <c r="G5" s="670">
        <f>ROUND(H5,2)</f>
        <v>0</v>
      </c>
      <c r="H5" s="669">
        <v>0</v>
      </c>
      <c r="I5" s="756">
        <f>E5*G5</f>
        <v>0</v>
      </c>
      <c r="J5" s="757"/>
    </row>
    <row r="6" spans="1:10" ht="15" customHeight="1" x14ac:dyDescent="0.2">
      <c r="A6" s="754"/>
      <c r="B6" s="755"/>
      <c r="C6" s="755"/>
      <c r="D6" s="755"/>
      <c r="E6" s="721"/>
      <c r="F6" s="722"/>
      <c r="G6" s="670">
        <f t="shared" ref="G6:G24" si="0">ROUND(H6,2)</f>
        <v>0</v>
      </c>
      <c r="H6" s="669">
        <v>0</v>
      </c>
      <c r="I6" s="756">
        <f>E6*G6</f>
        <v>0</v>
      </c>
      <c r="J6" s="757"/>
    </row>
    <row r="7" spans="1:10" ht="15" customHeight="1" x14ac:dyDescent="0.2">
      <c r="A7" s="754"/>
      <c r="B7" s="755"/>
      <c r="C7" s="755"/>
      <c r="D7" s="755"/>
      <c r="E7" s="721"/>
      <c r="F7" s="722"/>
      <c r="G7" s="670">
        <f t="shared" si="0"/>
        <v>0</v>
      </c>
      <c r="H7" s="669">
        <v>0</v>
      </c>
      <c r="I7" s="756">
        <f>E7*G7</f>
        <v>0</v>
      </c>
      <c r="J7" s="757"/>
    </row>
    <row r="8" spans="1:10" ht="15" customHeight="1" x14ac:dyDescent="0.2">
      <c r="A8" s="754"/>
      <c r="B8" s="755"/>
      <c r="C8" s="755"/>
      <c r="D8" s="755"/>
      <c r="E8" s="721"/>
      <c r="F8" s="722"/>
      <c r="G8" s="670">
        <f t="shared" si="0"/>
        <v>0</v>
      </c>
      <c r="H8" s="669">
        <v>0</v>
      </c>
      <c r="I8" s="756">
        <f t="shared" ref="I8:I21" si="1">E8*G8</f>
        <v>0</v>
      </c>
      <c r="J8" s="757"/>
    </row>
    <row r="9" spans="1:10" ht="15" customHeight="1" x14ac:dyDescent="0.2">
      <c r="A9" s="754"/>
      <c r="B9" s="755"/>
      <c r="C9" s="755"/>
      <c r="D9" s="755"/>
      <c r="E9" s="721"/>
      <c r="F9" s="722"/>
      <c r="G9" s="670">
        <f t="shared" si="0"/>
        <v>0</v>
      </c>
      <c r="H9" s="669">
        <v>0</v>
      </c>
      <c r="I9" s="756">
        <f t="shared" si="1"/>
        <v>0</v>
      </c>
      <c r="J9" s="757"/>
    </row>
    <row r="10" spans="1:10" ht="15.75" customHeight="1" x14ac:dyDescent="0.2">
      <c r="A10" s="754"/>
      <c r="B10" s="755"/>
      <c r="C10" s="755"/>
      <c r="D10" s="755"/>
      <c r="E10" s="721"/>
      <c r="F10" s="722"/>
      <c r="G10" s="670">
        <f t="shared" si="0"/>
        <v>0</v>
      </c>
      <c r="H10" s="669">
        <v>0</v>
      </c>
      <c r="I10" s="756">
        <f t="shared" si="1"/>
        <v>0</v>
      </c>
      <c r="J10" s="757"/>
    </row>
    <row r="11" spans="1:10" ht="15" customHeight="1" x14ac:dyDescent="0.2">
      <c r="A11" s="754"/>
      <c r="B11" s="755"/>
      <c r="C11" s="755"/>
      <c r="D11" s="755"/>
      <c r="E11" s="721"/>
      <c r="F11" s="722"/>
      <c r="G11" s="670">
        <f t="shared" si="0"/>
        <v>0</v>
      </c>
      <c r="H11" s="669">
        <v>0</v>
      </c>
      <c r="I11" s="756">
        <f t="shared" si="1"/>
        <v>0</v>
      </c>
      <c r="J11" s="757"/>
    </row>
    <row r="12" spans="1:10" ht="15" customHeight="1" x14ac:dyDescent="0.2">
      <c r="A12" s="754"/>
      <c r="B12" s="755"/>
      <c r="C12" s="755"/>
      <c r="D12" s="755"/>
      <c r="E12" s="721"/>
      <c r="F12" s="722"/>
      <c r="G12" s="670">
        <f t="shared" si="0"/>
        <v>0</v>
      </c>
      <c r="H12" s="669">
        <v>0</v>
      </c>
      <c r="I12" s="756">
        <f t="shared" si="1"/>
        <v>0</v>
      </c>
      <c r="J12" s="757"/>
    </row>
    <row r="13" spans="1:10" ht="15" customHeight="1" x14ac:dyDescent="0.2">
      <c r="A13" s="754"/>
      <c r="B13" s="755"/>
      <c r="C13" s="755"/>
      <c r="D13" s="755"/>
      <c r="E13" s="721"/>
      <c r="F13" s="722"/>
      <c r="G13" s="670">
        <f t="shared" si="0"/>
        <v>0</v>
      </c>
      <c r="H13" s="669">
        <v>0</v>
      </c>
      <c r="I13" s="756">
        <f t="shared" si="1"/>
        <v>0</v>
      </c>
      <c r="J13" s="757"/>
    </row>
    <row r="14" spans="1:10" ht="15" customHeight="1" x14ac:dyDescent="0.2">
      <c r="A14" s="754"/>
      <c r="B14" s="755"/>
      <c r="C14" s="755"/>
      <c r="D14" s="755"/>
      <c r="E14" s="721"/>
      <c r="F14" s="722"/>
      <c r="G14" s="670">
        <f t="shared" si="0"/>
        <v>0</v>
      </c>
      <c r="H14" s="669">
        <v>0</v>
      </c>
      <c r="I14" s="756">
        <f t="shared" si="1"/>
        <v>0</v>
      </c>
      <c r="J14" s="757"/>
    </row>
    <row r="15" spans="1:10" ht="15" customHeight="1" x14ac:dyDescent="0.2">
      <c r="A15" s="754"/>
      <c r="B15" s="755"/>
      <c r="C15" s="755"/>
      <c r="D15" s="755"/>
      <c r="E15" s="721"/>
      <c r="F15" s="722"/>
      <c r="G15" s="670">
        <f t="shared" si="0"/>
        <v>0</v>
      </c>
      <c r="H15" s="669">
        <v>0</v>
      </c>
      <c r="I15" s="756">
        <f t="shared" si="1"/>
        <v>0</v>
      </c>
      <c r="J15" s="757"/>
    </row>
    <row r="16" spans="1:10" ht="15" customHeight="1" x14ac:dyDescent="0.2">
      <c r="A16" s="754"/>
      <c r="B16" s="755"/>
      <c r="C16" s="755"/>
      <c r="D16" s="755"/>
      <c r="E16" s="721"/>
      <c r="F16" s="722"/>
      <c r="G16" s="670">
        <f t="shared" si="0"/>
        <v>0</v>
      </c>
      <c r="H16" s="669">
        <v>0</v>
      </c>
      <c r="I16" s="756">
        <f t="shared" si="1"/>
        <v>0</v>
      </c>
      <c r="J16" s="757"/>
    </row>
    <row r="17" spans="1:10" ht="15" customHeight="1" x14ac:dyDescent="0.2">
      <c r="A17" s="754"/>
      <c r="B17" s="755"/>
      <c r="C17" s="755"/>
      <c r="D17" s="755"/>
      <c r="E17" s="721"/>
      <c r="F17" s="722"/>
      <c r="G17" s="670">
        <f t="shared" si="0"/>
        <v>0</v>
      </c>
      <c r="H17" s="669">
        <v>0</v>
      </c>
      <c r="I17" s="756">
        <f t="shared" si="1"/>
        <v>0</v>
      </c>
      <c r="J17" s="757"/>
    </row>
    <row r="18" spans="1:10" ht="15" customHeight="1" x14ac:dyDescent="0.2">
      <c r="A18" s="754"/>
      <c r="B18" s="755"/>
      <c r="C18" s="755"/>
      <c r="D18" s="755"/>
      <c r="E18" s="721"/>
      <c r="F18" s="722"/>
      <c r="G18" s="670">
        <f t="shared" si="0"/>
        <v>0</v>
      </c>
      <c r="H18" s="669">
        <v>0</v>
      </c>
      <c r="I18" s="756">
        <f t="shared" si="1"/>
        <v>0</v>
      </c>
      <c r="J18" s="757"/>
    </row>
    <row r="19" spans="1:10" ht="15" customHeight="1" x14ac:dyDescent="0.2">
      <c r="A19" s="754"/>
      <c r="B19" s="755"/>
      <c r="C19" s="755"/>
      <c r="D19" s="755"/>
      <c r="E19" s="721"/>
      <c r="F19" s="722"/>
      <c r="G19" s="670">
        <f t="shared" si="0"/>
        <v>0</v>
      </c>
      <c r="H19" s="669">
        <v>0</v>
      </c>
      <c r="I19" s="756">
        <f t="shared" si="1"/>
        <v>0</v>
      </c>
      <c r="J19" s="757"/>
    </row>
    <row r="20" spans="1:10" ht="15" customHeight="1" x14ac:dyDescent="0.2">
      <c r="A20" s="754"/>
      <c r="B20" s="755"/>
      <c r="C20" s="755"/>
      <c r="D20" s="755"/>
      <c r="E20" s="721"/>
      <c r="F20" s="722"/>
      <c r="G20" s="670">
        <f t="shared" si="0"/>
        <v>0</v>
      </c>
      <c r="H20" s="669">
        <v>0</v>
      </c>
      <c r="I20" s="756">
        <f t="shared" si="1"/>
        <v>0</v>
      </c>
      <c r="J20" s="757"/>
    </row>
    <row r="21" spans="1:10" ht="15" customHeight="1" x14ac:dyDescent="0.2">
      <c r="A21" s="754"/>
      <c r="B21" s="755"/>
      <c r="C21" s="755"/>
      <c r="D21" s="755"/>
      <c r="E21" s="721"/>
      <c r="F21" s="722"/>
      <c r="G21" s="670">
        <f t="shared" si="0"/>
        <v>0</v>
      </c>
      <c r="H21" s="669">
        <v>0</v>
      </c>
      <c r="I21" s="756">
        <f t="shared" si="1"/>
        <v>0</v>
      </c>
      <c r="J21" s="757"/>
    </row>
    <row r="22" spans="1:10" ht="15" customHeight="1" x14ac:dyDescent="0.2">
      <c r="A22" s="754"/>
      <c r="B22" s="755"/>
      <c r="C22" s="755"/>
      <c r="D22" s="755"/>
      <c r="E22" s="721"/>
      <c r="F22" s="722"/>
      <c r="G22" s="670">
        <f t="shared" si="0"/>
        <v>0</v>
      </c>
      <c r="H22" s="669">
        <v>0</v>
      </c>
      <c r="I22" s="756">
        <f>E22*G22</f>
        <v>0</v>
      </c>
      <c r="J22" s="757"/>
    </row>
    <row r="23" spans="1:10" ht="15" customHeight="1" x14ac:dyDescent="0.2">
      <c r="A23" s="754"/>
      <c r="B23" s="755"/>
      <c r="C23" s="755"/>
      <c r="D23" s="755"/>
      <c r="E23" s="721"/>
      <c r="F23" s="722"/>
      <c r="G23" s="670">
        <f t="shared" si="0"/>
        <v>0</v>
      </c>
      <c r="H23" s="669">
        <v>0</v>
      </c>
      <c r="I23" s="756">
        <f>E23*G23</f>
        <v>0</v>
      </c>
      <c r="J23" s="757"/>
    </row>
    <row r="24" spans="1:10" ht="16.5" customHeight="1" x14ac:dyDescent="0.2">
      <c r="A24" s="754"/>
      <c r="B24" s="755"/>
      <c r="C24" s="755"/>
      <c r="D24" s="755"/>
      <c r="E24" s="721"/>
      <c r="F24" s="722"/>
      <c r="G24" s="670">
        <f t="shared" si="0"/>
        <v>0</v>
      </c>
      <c r="H24" s="669">
        <v>0</v>
      </c>
      <c r="I24" s="756">
        <f>E24*G24</f>
        <v>0</v>
      </c>
      <c r="J24" s="757"/>
    </row>
    <row r="25" spans="1:10" ht="15" customHeight="1" x14ac:dyDescent="0.2">
      <c r="A25" s="762" t="s">
        <v>256</v>
      </c>
      <c r="B25" s="763"/>
      <c r="C25" s="763"/>
      <c r="D25" s="763"/>
      <c r="E25" s="765">
        <f>SUM(E5:F24)</f>
        <v>0</v>
      </c>
      <c r="F25" s="766"/>
      <c r="G25" s="707"/>
      <c r="H25" s="708"/>
      <c r="I25" s="770">
        <f>SUM(I5:J23)</f>
        <v>0</v>
      </c>
      <c r="J25" s="771"/>
    </row>
    <row r="26" spans="1:10" ht="15" customHeight="1" thickBot="1" x14ac:dyDescent="0.25">
      <c r="A26" s="740" t="s">
        <v>276</v>
      </c>
      <c r="B26" s="741"/>
      <c r="C26" s="741"/>
      <c r="D26" s="741"/>
      <c r="E26" s="742">
        <f>E25*12</f>
        <v>0</v>
      </c>
      <c r="F26" s="743"/>
      <c r="G26" s="709"/>
      <c r="H26" s="710"/>
      <c r="I26" s="736">
        <f>I25*6</f>
        <v>0</v>
      </c>
      <c r="J26" s="737"/>
    </row>
    <row r="27" spans="1:10" ht="12" thickBot="1" x14ac:dyDescent="0.25">
      <c r="A27" s="618"/>
      <c r="B27" s="619"/>
      <c r="C27" s="620"/>
      <c r="D27" s="621"/>
      <c r="E27" s="622"/>
      <c r="F27" s="616"/>
      <c r="G27" s="616"/>
      <c r="H27" s="616"/>
      <c r="I27" s="623"/>
      <c r="J27" s="624"/>
    </row>
    <row r="28" spans="1:10" ht="15" customHeight="1" x14ac:dyDescent="0.2">
      <c r="A28" s="744" t="s">
        <v>265</v>
      </c>
      <c r="B28" s="745"/>
      <c r="C28" s="713" t="s">
        <v>262</v>
      </c>
      <c r="D28" s="714"/>
      <c r="F28" s="748" t="s">
        <v>266</v>
      </c>
      <c r="G28" s="711" t="s">
        <v>261</v>
      </c>
      <c r="H28" s="750" t="s">
        <v>254</v>
      </c>
      <c r="I28" s="738"/>
      <c r="J28" s="739"/>
    </row>
    <row r="29" spans="1:10" ht="12.75" customHeight="1" x14ac:dyDescent="0.2">
      <c r="A29" s="746"/>
      <c r="B29" s="747"/>
      <c r="C29" s="715"/>
      <c r="D29" s="716"/>
      <c r="F29" s="749"/>
      <c r="G29" s="712"/>
      <c r="H29" s="751"/>
      <c r="I29" s="665"/>
      <c r="J29" s="666"/>
    </row>
    <row r="30" spans="1:10" ht="25.5" x14ac:dyDescent="0.2">
      <c r="A30" s="625" t="s">
        <v>259</v>
      </c>
      <c r="B30" s="667" t="e">
        <f>C30/$E$58</f>
        <v>#DIV/0!</v>
      </c>
      <c r="C30" s="668">
        <f>ROUND(D30,2)</f>
        <v>0</v>
      </c>
      <c r="D30" s="626">
        <v>0</v>
      </c>
      <c r="F30" s="628" t="s">
        <v>19</v>
      </c>
      <c r="G30" s="629">
        <v>6.4999999999999997E-3</v>
      </c>
      <c r="H30" s="630">
        <f>$I$25*G30</f>
        <v>0</v>
      </c>
      <c r="I30" s="623"/>
      <c r="J30" s="624"/>
    </row>
    <row r="31" spans="1:10" ht="25.5" x14ac:dyDescent="0.2">
      <c r="A31" s="625" t="s">
        <v>15</v>
      </c>
      <c r="B31" s="667" t="e">
        <f>C31/$E$58</f>
        <v>#DIV/0!</v>
      </c>
      <c r="C31" s="668">
        <f>ROUND(D31,2)</f>
        <v>0</v>
      </c>
      <c r="D31" s="626">
        <v>0</v>
      </c>
      <c r="F31" s="628" t="s">
        <v>20</v>
      </c>
      <c r="G31" s="629">
        <v>0.03</v>
      </c>
      <c r="H31" s="630">
        <f>$I$25*G31</f>
        <v>0</v>
      </c>
      <c r="I31" s="623"/>
      <c r="J31" s="663"/>
    </row>
    <row r="32" spans="1:10" ht="12.75" x14ac:dyDescent="0.2">
      <c r="A32" s="625" t="s">
        <v>55</v>
      </c>
      <c r="B32" s="667" t="e">
        <f>C32/($E$58+C30+C31)</f>
        <v>#DIV/0!</v>
      </c>
      <c r="C32" s="668">
        <f>ROUND(D32,2)</f>
        <v>0</v>
      </c>
      <c r="D32" s="626">
        <v>0</v>
      </c>
      <c r="F32" s="628" t="s">
        <v>21</v>
      </c>
      <c r="G32" s="629">
        <v>0.05</v>
      </c>
      <c r="H32" s="630">
        <f t="shared" ref="H32" si="2">$I$25*G32</f>
        <v>0</v>
      </c>
      <c r="I32" s="623"/>
      <c r="J32" s="624"/>
    </row>
    <row r="33" spans="1:10" s="635" customFormat="1" ht="15.75" customHeight="1" thickBot="1" x14ac:dyDescent="0.25">
      <c r="A33" s="664" t="s">
        <v>260</v>
      </c>
      <c r="B33" s="632" t="e">
        <f>SUM(B30:B32)</f>
        <v>#DIV/0!</v>
      </c>
      <c r="C33" s="717">
        <f>SUM(C30:C32)</f>
        <v>0</v>
      </c>
      <c r="D33" s="718"/>
      <c r="F33" s="631" t="s">
        <v>17</v>
      </c>
      <c r="G33" s="632">
        <f ca="1">SUM(G30:G33)</f>
        <v>8.6499999999999994E-2</v>
      </c>
      <c r="H33" s="633">
        <f>SUM(H30:H32)</f>
        <v>0</v>
      </c>
      <c r="I33" s="661"/>
      <c r="J33" s="634"/>
    </row>
    <row r="34" spans="1:10" x14ac:dyDescent="0.2">
      <c r="A34" s="618"/>
      <c r="B34" s="619"/>
      <c r="C34" s="622"/>
      <c r="D34" s="621"/>
      <c r="E34" s="622"/>
      <c r="F34" s="616"/>
      <c r="G34" s="616"/>
      <c r="H34" s="616"/>
      <c r="I34" s="616"/>
      <c r="J34" s="624"/>
    </row>
    <row r="35" spans="1:10" ht="12" thickBot="1" x14ac:dyDescent="0.25">
      <c r="A35" s="636"/>
      <c r="B35" s="616"/>
      <c r="C35" s="616"/>
      <c r="D35" s="616"/>
      <c r="E35" s="616"/>
      <c r="F35" s="616"/>
      <c r="G35" s="616"/>
      <c r="H35" s="616"/>
      <c r="I35" s="616"/>
      <c r="J35" s="624"/>
    </row>
    <row r="36" spans="1:10" ht="12.75" x14ac:dyDescent="0.2">
      <c r="A36" s="733" t="s">
        <v>267</v>
      </c>
      <c r="B36" s="734"/>
      <c r="C36" s="734"/>
      <c r="D36" s="734"/>
      <c r="E36" s="735"/>
      <c r="F36" s="733" t="s">
        <v>268</v>
      </c>
      <c r="G36" s="734"/>
      <c r="H36" s="734"/>
      <c r="I36" s="734"/>
      <c r="J36" s="735"/>
    </row>
    <row r="37" spans="1:10" ht="25.5" x14ac:dyDescent="0.2">
      <c r="A37" s="752" t="s">
        <v>28</v>
      </c>
      <c r="B37" s="753"/>
      <c r="C37" s="637" t="s">
        <v>29</v>
      </c>
      <c r="D37" s="638" t="s">
        <v>257</v>
      </c>
      <c r="E37" s="639" t="s">
        <v>258</v>
      </c>
      <c r="F37" s="625" t="s">
        <v>274</v>
      </c>
      <c r="G37" s="638" t="s">
        <v>271</v>
      </c>
      <c r="H37" s="638" t="s">
        <v>270</v>
      </c>
      <c r="I37" s="637" t="s">
        <v>273</v>
      </c>
      <c r="J37" s="640" t="s">
        <v>272</v>
      </c>
    </row>
    <row r="38" spans="1:10" ht="12.75" x14ac:dyDescent="0.2">
      <c r="A38" s="719">
        <f>A5</f>
        <v>0</v>
      </c>
      <c r="B38" s="720"/>
      <c r="C38" s="671">
        <f>E5</f>
        <v>0</v>
      </c>
      <c r="D38" s="641">
        <f>IFERROR(I38-H38-G38,"0")</f>
        <v>0</v>
      </c>
      <c r="E38" s="672">
        <f>C38*D38</f>
        <v>0</v>
      </c>
      <c r="F38" s="675" t="str">
        <f>IFERROR(J38/$J$58,"0")</f>
        <v>0</v>
      </c>
      <c r="G38" s="641" t="str">
        <f>IFERROR(($C$33*F38)/C38,"0")</f>
        <v>0</v>
      </c>
      <c r="H38" s="641" t="str">
        <f>IFERROR(($H$33*F38)/C38,"0")</f>
        <v>0</v>
      </c>
      <c r="I38" s="642">
        <f>G5</f>
        <v>0</v>
      </c>
      <c r="J38" s="673">
        <f>I5</f>
        <v>0</v>
      </c>
    </row>
    <row r="39" spans="1:10" ht="12.75" x14ac:dyDescent="0.2">
      <c r="A39" s="719">
        <f t="shared" ref="A39:A57" si="3">A6</f>
        <v>0</v>
      </c>
      <c r="B39" s="720"/>
      <c r="C39" s="671">
        <f t="shared" ref="C39:C57" si="4">E6</f>
        <v>0</v>
      </c>
      <c r="D39" s="641">
        <f t="shared" ref="D39:D57" si="5">IFERROR(I39-H39-G39,"0")</f>
        <v>0</v>
      </c>
      <c r="E39" s="672">
        <f t="shared" ref="E39:E57" si="6">C39*D39</f>
        <v>0</v>
      </c>
      <c r="F39" s="675" t="str">
        <f t="shared" ref="F39:F57" si="7">IFERROR(J39/$J$58,"0")</f>
        <v>0</v>
      </c>
      <c r="G39" s="641" t="str">
        <f t="shared" ref="G39:G57" si="8">IFERROR(($C$33*F39)/C39,"0")</f>
        <v>0</v>
      </c>
      <c r="H39" s="641" t="str">
        <f t="shared" ref="H39:H57" si="9">IFERROR(($H$33*F39)/C39,"0")</f>
        <v>0</v>
      </c>
      <c r="I39" s="642">
        <f t="shared" ref="I39:I57" si="10">G6</f>
        <v>0</v>
      </c>
      <c r="J39" s="673">
        <f t="shared" ref="J39:J57" si="11">I6</f>
        <v>0</v>
      </c>
    </row>
    <row r="40" spans="1:10" ht="12.75" x14ac:dyDescent="0.2">
      <c r="A40" s="719">
        <f t="shared" si="3"/>
        <v>0</v>
      </c>
      <c r="B40" s="720"/>
      <c r="C40" s="671">
        <f t="shared" si="4"/>
        <v>0</v>
      </c>
      <c r="D40" s="641">
        <f t="shared" si="5"/>
        <v>0</v>
      </c>
      <c r="E40" s="672">
        <f t="shared" si="6"/>
        <v>0</v>
      </c>
      <c r="F40" s="675" t="str">
        <f t="shared" si="7"/>
        <v>0</v>
      </c>
      <c r="G40" s="641" t="str">
        <f t="shared" si="8"/>
        <v>0</v>
      </c>
      <c r="H40" s="641" t="str">
        <f t="shared" si="9"/>
        <v>0</v>
      </c>
      <c r="I40" s="642">
        <f t="shared" si="10"/>
        <v>0</v>
      </c>
      <c r="J40" s="673">
        <f t="shared" si="11"/>
        <v>0</v>
      </c>
    </row>
    <row r="41" spans="1:10" ht="12.75" x14ac:dyDescent="0.2">
      <c r="A41" s="719">
        <f t="shared" si="3"/>
        <v>0</v>
      </c>
      <c r="B41" s="720"/>
      <c r="C41" s="671">
        <f t="shared" si="4"/>
        <v>0</v>
      </c>
      <c r="D41" s="641">
        <f t="shared" si="5"/>
        <v>0</v>
      </c>
      <c r="E41" s="672">
        <f t="shared" si="6"/>
        <v>0</v>
      </c>
      <c r="F41" s="675" t="str">
        <f t="shared" si="7"/>
        <v>0</v>
      </c>
      <c r="G41" s="641" t="str">
        <f t="shared" si="8"/>
        <v>0</v>
      </c>
      <c r="H41" s="641" t="str">
        <f t="shared" si="9"/>
        <v>0</v>
      </c>
      <c r="I41" s="642">
        <f t="shared" si="10"/>
        <v>0</v>
      </c>
      <c r="J41" s="673">
        <f t="shared" si="11"/>
        <v>0</v>
      </c>
    </row>
    <row r="42" spans="1:10" ht="12.75" x14ac:dyDescent="0.2">
      <c r="A42" s="719">
        <f t="shared" si="3"/>
        <v>0</v>
      </c>
      <c r="B42" s="720"/>
      <c r="C42" s="671">
        <f t="shared" si="4"/>
        <v>0</v>
      </c>
      <c r="D42" s="641">
        <f t="shared" si="5"/>
        <v>0</v>
      </c>
      <c r="E42" s="672">
        <f t="shared" si="6"/>
        <v>0</v>
      </c>
      <c r="F42" s="675" t="str">
        <f t="shared" si="7"/>
        <v>0</v>
      </c>
      <c r="G42" s="641" t="str">
        <f t="shared" si="8"/>
        <v>0</v>
      </c>
      <c r="H42" s="641" t="str">
        <f t="shared" si="9"/>
        <v>0</v>
      </c>
      <c r="I42" s="642">
        <f t="shared" si="10"/>
        <v>0</v>
      </c>
      <c r="J42" s="673">
        <f t="shared" si="11"/>
        <v>0</v>
      </c>
    </row>
    <row r="43" spans="1:10" ht="12.75" x14ac:dyDescent="0.2">
      <c r="A43" s="719">
        <f t="shared" si="3"/>
        <v>0</v>
      </c>
      <c r="B43" s="720"/>
      <c r="C43" s="671">
        <f t="shared" si="4"/>
        <v>0</v>
      </c>
      <c r="D43" s="641">
        <f t="shared" si="5"/>
        <v>0</v>
      </c>
      <c r="E43" s="672">
        <f t="shared" si="6"/>
        <v>0</v>
      </c>
      <c r="F43" s="675" t="str">
        <f t="shared" si="7"/>
        <v>0</v>
      </c>
      <c r="G43" s="641" t="str">
        <f t="shared" si="8"/>
        <v>0</v>
      </c>
      <c r="H43" s="641" t="str">
        <f t="shared" si="9"/>
        <v>0</v>
      </c>
      <c r="I43" s="642">
        <f t="shared" si="10"/>
        <v>0</v>
      </c>
      <c r="J43" s="673">
        <f t="shared" si="11"/>
        <v>0</v>
      </c>
    </row>
    <row r="44" spans="1:10" ht="12.75" x14ac:dyDescent="0.2">
      <c r="A44" s="719">
        <f t="shared" si="3"/>
        <v>0</v>
      </c>
      <c r="B44" s="720"/>
      <c r="C44" s="671">
        <f t="shared" si="4"/>
        <v>0</v>
      </c>
      <c r="D44" s="641">
        <f t="shared" si="5"/>
        <v>0</v>
      </c>
      <c r="E44" s="672">
        <f t="shared" si="6"/>
        <v>0</v>
      </c>
      <c r="F44" s="675" t="str">
        <f t="shared" si="7"/>
        <v>0</v>
      </c>
      <c r="G44" s="641" t="str">
        <f t="shared" si="8"/>
        <v>0</v>
      </c>
      <c r="H44" s="641" t="str">
        <f t="shared" si="9"/>
        <v>0</v>
      </c>
      <c r="I44" s="642">
        <f t="shared" si="10"/>
        <v>0</v>
      </c>
      <c r="J44" s="673">
        <f t="shared" si="11"/>
        <v>0</v>
      </c>
    </row>
    <row r="45" spans="1:10" ht="12.75" x14ac:dyDescent="0.2">
      <c r="A45" s="719">
        <f t="shared" si="3"/>
        <v>0</v>
      </c>
      <c r="B45" s="720"/>
      <c r="C45" s="671">
        <f t="shared" si="4"/>
        <v>0</v>
      </c>
      <c r="D45" s="641">
        <f t="shared" si="5"/>
        <v>0</v>
      </c>
      <c r="E45" s="672">
        <f t="shared" si="6"/>
        <v>0</v>
      </c>
      <c r="F45" s="675" t="str">
        <f t="shared" si="7"/>
        <v>0</v>
      </c>
      <c r="G45" s="641" t="str">
        <f t="shared" si="8"/>
        <v>0</v>
      </c>
      <c r="H45" s="641" t="str">
        <f t="shared" si="9"/>
        <v>0</v>
      </c>
      <c r="I45" s="642">
        <f t="shared" si="10"/>
        <v>0</v>
      </c>
      <c r="J45" s="673">
        <f t="shared" si="11"/>
        <v>0</v>
      </c>
    </row>
    <row r="46" spans="1:10" ht="12.75" x14ac:dyDescent="0.2">
      <c r="A46" s="719">
        <f t="shared" si="3"/>
        <v>0</v>
      </c>
      <c r="B46" s="720"/>
      <c r="C46" s="671">
        <f t="shared" si="4"/>
        <v>0</v>
      </c>
      <c r="D46" s="641">
        <f t="shared" si="5"/>
        <v>0</v>
      </c>
      <c r="E46" s="672">
        <f t="shared" si="6"/>
        <v>0</v>
      </c>
      <c r="F46" s="675" t="str">
        <f t="shared" si="7"/>
        <v>0</v>
      </c>
      <c r="G46" s="641" t="str">
        <f t="shared" si="8"/>
        <v>0</v>
      </c>
      <c r="H46" s="641" t="str">
        <f t="shared" si="9"/>
        <v>0</v>
      </c>
      <c r="I46" s="642">
        <f t="shared" si="10"/>
        <v>0</v>
      </c>
      <c r="J46" s="673">
        <f t="shared" si="11"/>
        <v>0</v>
      </c>
    </row>
    <row r="47" spans="1:10" ht="12.75" x14ac:dyDescent="0.2">
      <c r="A47" s="719">
        <f t="shared" si="3"/>
        <v>0</v>
      </c>
      <c r="B47" s="720"/>
      <c r="C47" s="671">
        <f t="shared" si="4"/>
        <v>0</v>
      </c>
      <c r="D47" s="641">
        <f t="shared" si="5"/>
        <v>0</v>
      </c>
      <c r="E47" s="672">
        <f t="shared" si="6"/>
        <v>0</v>
      </c>
      <c r="F47" s="675" t="str">
        <f t="shared" si="7"/>
        <v>0</v>
      </c>
      <c r="G47" s="641" t="str">
        <f t="shared" si="8"/>
        <v>0</v>
      </c>
      <c r="H47" s="641" t="str">
        <f t="shared" si="9"/>
        <v>0</v>
      </c>
      <c r="I47" s="642">
        <f t="shared" si="10"/>
        <v>0</v>
      </c>
      <c r="J47" s="673">
        <f t="shared" si="11"/>
        <v>0</v>
      </c>
    </row>
    <row r="48" spans="1:10" ht="12.75" x14ac:dyDescent="0.2">
      <c r="A48" s="719">
        <f t="shared" si="3"/>
        <v>0</v>
      </c>
      <c r="B48" s="720"/>
      <c r="C48" s="671">
        <f t="shared" si="4"/>
        <v>0</v>
      </c>
      <c r="D48" s="641">
        <f t="shared" si="5"/>
        <v>0</v>
      </c>
      <c r="E48" s="672">
        <f t="shared" si="6"/>
        <v>0</v>
      </c>
      <c r="F48" s="675" t="str">
        <f t="shared" si="7"/>
        <v>0</v>
      </c>
      <c r="G48" s="641" t="str">
        <f t="shared" si="8"/>
        <v>0</v>
      </c>
      <c r="H48" s="641" t="str">
        <f t="shared" si="9"/>
        <v>0</v>
      </c>
      <c r="I48" s="642">
        <f t="shared" si="10"/>
        <v>0</v>
      </c>
      <c r="J48" s="673">
        <f t="shared" si="11"/>
        <v>0</v>
      </c>
    </row>
    <row r="49" spans="1:10" ht="12.75" x14ac:dyDescent="0.2">
      <c r="A49" s="719">
        <f t="shared" si="3"/>
        <v>0</v>
      </c>
      <c r="B49" s="720"/>
      <c r="C49" s="671">
        <f t="shared" si="4"/>
        <v>0</v>
      </c>
      <c r="D49" s="641">
        <f t="shared" si="5"/>
        <v>0</v>
      </c>
      <c r="E49" s="672">
        <f t="shared" si="6"/>
        <v>0</v>
      </c>
      <c r="F49" s="675" t="str">
        <f t="shared" si="7"/>
        <v>0</v>
      </c>
      <c r="G49" s="641" t="str">
        <f t="shared" si="8"/>
        <v>0</v>
      </c>
      <c r="H49" s="641" t="str">
        <f t="shared" si="9"/>
        <v>0</v>
      </c>
      <c r="I49" s="642">
        <f t="shared" si="10"/>
        <v>0</v>
      </c>
      <c r="J49" s="673">
        <f t="shared" si="11"/>
        <v>0</v>
      </c>
    </row>
    <row r="50" spans="1:10" ht="12.75" x14ac:dyDescent="0.2">
      <c r="A50" s="719">
        <f t="shared" si="3"/>
        <v>0</v>
      </c>
      <c r="B50" s="720"/>
      <c r="C50" s="671">
        <f t="shared" si="4"/>
        <v>0</v>
      </c>
      <c r="D50" s="641">
        <f t="shared" si="5"/>
        <v>0</v>
      </c>
      <c r="E50" s="672">
        <f t="shared" si="6"/>
        <v>0</v>
      </c>
      <c r="F50" s="675" t="str">
        <f t="shared" si="7"/>
        <v>0</v>
      </c>
      <c r="G50" s="641" t="str">
        <f t="shared" si="8"/>
        <v>0</v>
      </c>
      <c r="H50" s="641" t="str">
        <f t="shared" si="9"/>
        <v>0</v>
      </c>
      <c r="I50" s="642">
        <f t="shared" si="10"/>
        <v>0</v>
      </c>
      <c r="J50" s="673">
        <f t="shared" si="11"/>
        <v>0</v>
      </c>
    </row>
    <row r="51" spans="1:10" ht="12.75" x14ac:dyDescent="0.2">
      <c r="A51" s="719">
        <f t="shared" si="3"/>
        <v>0</v>
      </c>
      <c r="B51" s="720"/>
      <c r="C51" s="671">
        <f t="shared" si="4"/>
        <v>0</v>
      </c>
      <c r="D51" s="641">
        <f t="shared" si="5"/>
        <v>0</v>
      </c>
      <c r="E51" s="672">
        <f t="shared" si="6"/>
        <v>0</v>
      </c>
      <c r="F51" s="675" t="str">
        <f t="shared" si="7"/>
        <v>0</v>
      </c>
      <c r="G51" s="641" t="str">
        <f t="shared" si="8"/>
        <v>0</v>
      </c>
      <c r="H51" s="641" t="str">
        <f t="shared" si="9"/>
        <v>0</v>
      </c>
      <c r="I51" s="642">
        <f t="shared" si="10"/>
        <v>0</v>
      </c>
      <c r="J51" s="673">
        <f t="shared" si="11"/>
        <v>0</v>
      </c>
    </row>
    <row r="52" spans="1:10" ht="12.75" x14ac:dyDescent="0.2">
      <c r="A52" s="719">
        <f t="shared" si="3"/>
        <v>0</v>
      </c>
      <c r="B52" s="720"/>
      <c r="C52" s="671">
        <f t="shared" si="4"/>
        <v>0</v>
      </c>
      <c r="D52" s="641">
        <f>IFERROR(I52-H52-G52,"0")</f>
        <v>0</v>
      </c>
      <c r="E52" s="672">
        <f t="shared" si="6"/>
        <v>0</v>
      </c>
      <c r="F52" s="675" t="str">
        <f t="shared" si="7"/>
        <v>0</v>
      </c>
      <c r="G52" s="641" t="str">
        <f t="shared" si="8"/>
        <v>0</v>
      </c>
      <c r="H52" s="641" t="str">
        <f t="shared" si="9"/>
        <v>0</v>
      </c>
      <c r="I52" s="642">
        <f t="shared" si="10"/>
        <v>0</v>
      </c>
      <c r="J52" s="673">
        <f t="shared" si="11"/>
        <v>0</v>
      </c>
    </row>
    <row r="53" spans="1:10" ht="12.75" x14ac:dyDescent="0.2">
      <c r="A53" s="719">
        <f t="shared" si="3"/>
        <v>0</v>
      </c>
      <c r="B53" s="720"/>
      <c r="C53" s="671">
        <f t="shared" si="4"/>
        <v>0</v>
      </c>
      <c r="D53" s="641">
        <f t="shared" si="5"/>
        <v>0</v>
      </c>
      <c r="E53" s="672">
        <f>C53*D53</f>
        <v>0</v>
      </c>
      <c r="F53" s="675" t="str">
        <f t="shared" si="7"/>
        <v>0</v>
      </c>
      <c r="G53" s="641" t="str">
        <f t="shared" si="8"/>
        <v>0</v>
      </c>
      <c r="H53" s="641" t="str">
        <f t="shared" si="9"/>
        <v>0</v>
      </c>
      <c r="I53" s="642">
        <f t="shared" si="10"/>
        <v>0</v>
      </c>
      <c r="J53" s="673">
        <f t="shared" si="11"/>
        <v>0</v>
      </c>
    </row>
    <row r="54" spans="1:10" ht="12.75" x14ac:dyDescent="0.2">
      <c r="A54" s="719">
        <f t="shared" si="3"/>
        <v>0</v>
      </c>
      <c r="B54" s="720"/>
      <c r="C54" s="671">
        <f t="shared" si="4"/>
        <v>0</v>
      </c>
      <c r="D54" s="641">
        <f t="shared" si="5"/>
        <v>0</v>
      </c>
      <c r="E54" s="672">
        <f t="shared" si="6"/>
        <v>0</v>
      </c>
      <c r="F54" s="675" t="str">
        <f t="shared" si="7"/>
        <v>0</v>
      </c>
      <c r="G54" s="641" t="str">
        <f t="shared" si="8"/>
        <v>0</v>
      </c>
      <c r="H54" s="641" t="str">
        <f t="shared" si="9"/>
        <v>0</v>
      </c>
      <c r="I54" s="642">
        <f t="shared" si="10"/>
        <v>0</v>
      </c>
      <c r="J54" s="673">
        <f t="shared" si="11"/>
        <v>0</v>
      </c>
    </row>
    <row r="55" spans="1:10" ht="12.75" x14ac:dyDescent="0.2">
      <c r="A55" s="719">
        <f t="shared" si="3"/>
        <v>0</v>
      </c>
      <c r="B55" s="720"/>
      <c r="C55" s="671">
        <f t="shared" si="4"/>
        <v>0</v>
      </c>
      <c r="D55" s="641">
        <f t="shared" si="5"/>
        <v>0</v>
      </c>
      <c r="E55" s="672">
        <f t="shared" si="6"/>
        <v>0</v>
      </c>
      <c r="F55" s="675" t="str">
        <f t="shared" si="7"/>
        <v>0</v>
      </c>
      <c r="G55" s="641" t="str">
        <f t="shared" si="8"/>
        <v>0</v>
      </c>
      <c r="H55" s="641" t="str">
        <f t="shared" si="9"/>
        <v>0</v>
      </c>
      <c r="I55" s="642">
        <f t="shared" si="10"/>
        <v>0</v>
      </c>
      <c r="J55" s="673">
        <f t="shared" si="11"/>
        <v>0</v>
      </c>
    </row>
    <row r="56" spans="1:10" ht="12.75" x14ac:dyDescent="0.2">
      <c r="A56" s="719">
        <f t="shared" si="3"/>
        <v>0</v>
      </c>
      <c r="B56" s="720"/>
      <c r="C56" s="671">
        <f t="shared" si="4"/>
        <v>0</v>
      </c>
      <c r="D56" s="641">
        <f t="shared" si="5"/>
        <v>0</v>
      </c>
      <c r="E56" s="672">
        <f t="shared" si="6"/>
        <v>0</v>
      </c>
      <c r="F56" s="675" t="str">
        <f t="shared" si="7"/>
        <v>0</v>
      </c>
      <c r="G56" s="641" t="str">
        <f t="shared" si="8"/>
        <v>0</v>
      </c>
      <c r="H56" s="641" t="str">
        <f t="shared" si="9"/>
        <v>0</v>
      </c>
      <c r="I56" s="642">
        <f t="shared" si="10"/>
        <v>0</v>
      </c>
      <c r="J56" s="673">
        <f t="shared" si="11"/>
        <v>0</v>
      </c>
    </row>
    <row r="57" spans="1:10" ht="13.5" thickBot="1" x14ac:dyDescent="0.25">
      <c r="A57" s="719">
        <f t="shared" si="3"/>
        <v>0</v>
      </c>
      <c r="B57" s="720"/>
      <c r="C57" s="671">
        <f t="shared" si="4"/>
        <v>0</v>
      </c>
      <c r="D57" s="641">
        <f t="shared" si="5"/>
        <v>0</v>
      </c>
      <c r="E57" s="672">
        <f t="shared" si="6"/>
        <v>0</v>
      </c>
      <c r="F57" s="675" t="str">
        <f t="shared" si="7"/>
        <v>0</v>
      </c>
      <c r="G57" s="641" t="str">
        <f t="shared" si="8"/>
        <v>0</v>
      </c>
      <c r="H57" s="641" t="str">
        <f t="shared" si="9"/>
        <v>0</v>
      </c>
      <c r="I57" s="642">
        <f t="shared" si="10"/>
        <v>0</v>
      </c>
      <c r="J57" s="679">
        <f t="shared" si="11"/>
        <v>0</v>
      </c>
    </row>
    <row r="58" spans="1:10" ht="13.5" thickBot="1" x14ac:dyDescent="0.25">
      <c r="A58" s="772" t="s">
        <v>8</v>
      </c>
      <c r="B58" s="773"/>
      <c r="C58" s="643">
        <f t="shared" ref="C58" si="12">E25</f>
        <v>0</v>
      </c>
      <c r="D58" s="677"/>
      <c r="E58" s="644">
        <f>SUM(E38:E57)</f>
        <v>0</v>
      </c>
      <c r="F58" s="674" t="str">
        <f>IFERROR(J58/$J$58,"0")</f>
        <v>0</v>
      </c>
      <c r="G58" s="731"/>
      <c r="H58" s="732"/>
      <c r="I58" s="732"/>
      <c r="J58" s="680">
        <f>SUM(J38:J57)</f>
        <v>0</v>
      </c>
    </row>
    <row r="59" spans="1:10" ht="15.75" thickBot="1" x14ac:dyDescent="0.3">
      <c r="A59" s="645"/>
      <c r="B59" s="645"/>
      <c r="C59" s="646"/>
      <c r="D59" s="647"/>
      <c r="E59" s="647"/>
      <c r="F59" s="676"/>
      <c r="G59" s="648"/>
      <c r="H59" s="649"/>
      <c r="I59" s="649"/>
      <c r="J59" s="678"/>
    </row>
    <row r="60" spans="1:10" ht="13.5" thickBot="1" x14ac:dyDescent="0.25">
      <c r="A60" s="645"/>
      <c r="B60" s="645"/>
      <c r="C60" s="723" t="s">
        <v>275</v>
      </c>
      <c r="D60" s="724"/>
      <c r="E60" s="724"/>
      <c r="F60" s="727">
        <f>(C33+H33+E58)-J58</f>
        <v>0</v>
      </c>
      <c r="G60" s="727"/>
      <c r="H60" s="728"/>
      <c r="I60" s="649"/>
      <c r="J60" s="649"/>
    </row>
    <row r="61" spans="1:10" ht="15.75" customHeight="1" x14ac:dyDescent="0.2">
      <c r="C61" s="723" t="s">
        <v>269</v>
      </c>
      <c r="D61" s="724"/>
      <c r="E61" s="724"/>
      <c r="F61" s="727">
        <f>C33+H33+E58</f>
        <v>0</v>
      </c>
      <c r="G61" s="727"/>
      <c r="H61" s="728"/>
      <c r="I61" s="662"/>
      <c r="J61" s="627"/>
    </row>
    <row r="62" spans="1:10" ht="15" customHeight="1" thickBot="1" x14ac:dyDescent="0.25">
      <c r="C62" s="725" t="s">
        <v>277</v>
      </c>
      <c r="D62" s="726"/>
      <c r="E62" s="726"/>
      <c r="F62" s="729">
        <f>F61*12</f>
        <v>0</v>
      </c>
      <c r="G62" s="729"/>
      <c r="H62" s="730"/>
      <c r="I62" s="627"/>
      <c r="J62" s="627"/>
    </row>
    <row r="63" spans="1:10" x14ac:dyDescent="0.2">
      <c r="F63" s="651"/>
      <c r="G63" s="652"/>
      <c r="H63" s="653"/>
    </row>
    <row r="64" spans="1:10" x14ac:dyDescent="0.2">
      <c r="F64" s="651"/>
      <c r="G64" s="652"/>
      <c r="H64" s="653"/>
    </row>
    <row r="65" spans="1:10" x14ac:dyDescent="0.2">
      <c r="F65" s="651"/>
      <c r="G65" s="652"/>
      <c r="H65" s="654"/>
    </row>
    <row r="66" spans="1:10" x14ac:dyDescent="0.2">
      <c r="A66" s="651"/>
      <c r="B66" s="655"/>
      <c r="C66" s="655"/>
      <c r="D66" s="655"/>
      <c r="E66" s="650"/>
      <c r="F66" s="651"/>
      <c r="G66" s="652"/>
      <c r="H66" s="656"/>
    </row>
    <row r="67" spans="1:10" x14ac:dyDescent="0.2">
      <c r="F67" s="650"/>
      <c r="G67" s="651"/>
      <c r="H67" s="650"/>
      <c r="I67" s="650"/>
      <c r="J67" s="650"/>
    </row>
    <row r="68" spans="1:10" x14ac:dyDescent="0.2">
      <c r="F68" s="650"/>
      <c r="G68" s="651"/>
      <c r="H68" s="650"/>
      <c r="I68" s="650"/>
      <c r="J68" s="650"/>
    </row>
    <row r="69" spans="1:10" x14ac:dyDescent="0.2">
      <c r="F69" s="650"/>
      <c r="G69" s="651"/>
      <c r="H69" s="650"/>
      <c r="I69" s="650"/>
      <c r="J69" s="650"/>
    </row>
    <row r="70" spans="1:10" x14ac:dyDescent="0.2">
      <c r="F70" s="650"/>
      <c r="G70" s="651"/>
      <c r="H70" s="650"/>
      <c r="I70" s="650"/>
      <c r="J70" s="657"/>
    </row>
    <row r="71" spans="1:10" x14ac:dyDescent="0.2">
      <c r="F71" s="650"/>
      <c r="G71" s="651"/>
      <c r="H71" s="650"/>
      <c r="I71" s="650"/>
      <c r="J71" s="657"/>
    </row>
    <row r="72" spans="1:10" x14ac:dyDescent="0.2">
      <c r="F72" s="658"/>
      <c r="G72" s="651"/>
      <c r="H72" s="659"/>
      <c r="I72" s="650"/>
      <c r="J72" s="650"/>
    </row>
    <row r="84" spans="6:6" x14ac:dyDescent="0.2">
      <c r="F84" s="660"/>
    </row>
  </sheetData>
  <sheetProtection algorithmName="SHA-512" hashValue="Nc/p4ymapCQWxMYxlYMS03u9m/KvZ+2hEAodXhCNFG5yqVUU1P2ADNuX8fxSnn5kaOdUWCaAjmUU1l8gXh4++w==" saltValue="W+r6lQ6+kSZES5yDtYdedw==" spinCount="100000" sheet="1" objects="1" scenarios="1" selectLockedCells="1"/>
  <mergeCells count="112">
    <mergeCell ref="I6:J6"/>
    <mergeCell ref="I7:J7"/>
    <mergeCell ref="I22:J22"/>
    <mergeCell ref="I21:J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11:J11"/>
    <mergeCell ref="I8:J8"/>
    <mergeCell ref="I9:J9"/>
    <mergeCell ref="I10:J10"/>
    <mergeCell ref="A57:B57"/>
    <mergeCell ref="A58:B58"/>
    <mergeCell ref="A37:B37"/>
    <mergeCell ref="A53:B53"/>
    <mergeCell ref="A54:B54"/>
    <mergeCell ref="A55:B55"/>
    <mergeCell ref="A56:B56"/>
    <mergeCell ref="A52:B52"/>
    <mergeCell ref="A51:B51"/>
    <mergeCell ref="A38:B38"/>
    <mergeCell ref="A39:B39"/>
    <mergeCell ref="A48:B48"/>
    <mergeCell ref="A49:B49"/>
    <mergeCell ref="A50:B50"/>
    <mergeCell ref="A16:D16"/>
    <mergeCell ref="A17:D17"/>
    <mergeCell ref="A18:D18"/>
    <mergeCell ref="I5:J5"/>
    <mergeCell ref="A1:J1"/>
    <mergeCell ref="G4:H4"/>
    <mergeCell ref="I4:J4"/>
    <mergeCell ref="A23:D23"/>
    <mergeCell ref="A25:D25"/>
    <mergeCell ref="E4:F4"/>
    <mergeCell ref="E5:F5"/>
    <mergeCell ref="E6:F6"/>
    <mergeCell ref="E7:F7"/>
    <mergeCell ref="E22:F22"/>
    <mergeCell ref="E23:F23"/>
    <mergeCell ref="E25:F25"/>
    <mergeCell ref="A3:J3"/>
    <mergeCell ref="I23:J23"/>
    <mergeCell ref="I25:J25"/>
    <mergeCell ref="A24:D24"/>
    <mergeCell ref="I24:J24"/>
    <mergeCell ref="A19:D19"/>
    <mergeCell ref="A20:D20"/>
    <mergeCell ref="A21:D21"/>
    <mergeCell ref="C61:E61"/>
    <mergeCell ref="C62:E62"/>
    <mergeCell ref="F61:H61"/>
    <mergeCell ref="F62:H62"/>
    <mergeCell ref="G58:I58"/>
    <mergeCell ref="C60:E60"/>
    <mergeCell ref="F60:H60"/>
    <mergeCell ref="A36:E36"/>
    <mergeCell ref="F36:J36"/>
    <mergeCell ref="A44:B44"/>
    <mergeCell ref="A45:B45"/>
    <mergeCell ref="A46:B46"/>
    <mergeCell ref="A47:B47"/>
    <mergeCell ref="E8:F8"/>
    <mergeCell ref="E9:F9"/>
    <mergeCell ref="E10:F10"/>
    <mergeCell ref="E11:F11"/>
    <mergeCell ref="E12:F12"/>
    <mergeCell ref="E18:F18"/>
    <mergeCell ref="E19:F19"/>
    <mergeCell ref="E20:F20"/>
    <mergeCell ref="E21:F21"/>
    <mergeCell ref="E24:F24"/>
    <mergeCell ref="E13:F13"/>
    <mergeCell ref="E14:F14"/>
    <mergeCell ref="E15:F15"/>
    <mergeCell ref="E16:F16"/>
    <mergeCell ref="E17:F17"/>
    <mergeCell ref="A26:D26"/>
    <mergeCell ref="E26:F26"/>
    <mergeCell ref="A28:B29"/>
    <mergeCell ref="F28:F29"/>
    <mergeCell ref="A22:D22"/>
    <mergeCell ref="A2:J2"/>
    <mergeCell ref="G25:H26"/>
    <mergeCell ref="G28:G29"/>
    <mergeCell ref="C28:D29"/>
    <mergeCell ref="C33:D33"/>
    <mergeCell ref="A40:B40"/>
    <mergeCell ref="A41:B41"/>
    <mergeCell ref="A42:B42"/>
    <mergeCell ref="A43:B43"/>
    <mergeCell ref="I26:J26"/>
    <mergeCell ref="I28:J28"/>
    <mergeCell ref="H28:H29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3" t="s">
        <v>241</v>
      </c>
      <c r="B1" s="793"/>
      <c r="C1" s="793"/>
      <c r="D1" s="793"/>
      <c r="E1" s="793"/>
      <c r="F1" s="793"/>
      <c r="G1" s="344"/>
      <c r="H1" s="315"/>
      <c r="I1" s="315"/>
      <c r="J1" s="315"/>
      <c r="K1" s="315"/>
    </row>
    <row r="2" spans="1:14" s="365" customFormat="1" ht="45" customHeight="1" x14ac:dyDescent="0.25">
      <c r="A2" s="794" t="s">
        <v>196</v>
      </c>
      <c r="B2" s="795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1" t="s">
        <v>34</v>
      </c>
      <c r="B4" s="782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1" t="s">
        <v>35</v>
      </c>
      <c r="B5" s="782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1" t="s">
        <v>36</v>
      </c>
      <c r="B6" s="782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1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1" t="s">
        <v>210</v>
      </c>
      <c r="B9" s="78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1" t="s">
        <v>211</v>
      </c>
      <c r="B10" s="782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1" t="s">
        <v>212</v>
      </c>
      <c r="B11" s="782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3" t="s">
        <v>191</v>
      </c>
      <c r="B15" s="784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3" t="s">
        <v>192</v>
      </c>
      <c r="B16" s="784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3" t="s">
        <v>193</v>
      </c>
      <c r="B17" s="784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5" t="s">
        <v>8</v>
      </c>
      <c r="B18" s="786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1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7"/>
      <c r="B26" s="788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7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9" t="s">
        <v>58</v>
      </c>
      <c r="B41" s="790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4" t="s">
        <v>59</v>
      </c>
      <c r="B42" s="775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4" t="s">
        <v>60</v>
      </c>
      <c r="B44" s="775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6" t="s">
        <v>24</v>
      </c>
      <c r="B45" s="777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6" t="s">
        <v>26</v>
      </c>
      <c r="B46" s="777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8" t="s">
        <v>27</v>
      </c>
      <c r="B47" s="779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0"/>
      <c r="B48" s="780"/>
      <c r="C48" s="780"/>
      <c r="D48" s="780"/>
      <c r="E48" s="780"/>
      <c r="F48" s="780"/>
      <c r="G48" s="780"/>
      <c r="H48" s="780"/>
      <c r="I48" s="780"/>
      <c r="J48" s="780"/>
      <c r="K48" s="780"/>
      <c r="L48" s="780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3" t="s">
        <v>209</v>
      </c>
      <c r="B1" s="793"/>
      <c r="C1" s="793"/>
      <c r="D1" s="793"/>
      <c r="E1" s="793"/>
      <c r="F1" s="793"/>
      <c r="G1" s="344"/>
      <c r="H1" s="315"/>
      <c r="I1" s="315"/>
      <c r="J1" s="315"/>
      <c r="K1" s="315"/>
    </row>
    <row r="2" spans="1:15" s="365" customFormat="1" ht="41.25" customHeight="1" x14ac:dyDescent="0.25">
      <c r="A2" s="796" t="s">
        <v>28</v>
      </c>
      <c r="B2" s="796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2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8" t="s">
        <v>213</v>
      </c>
      <c r="B9" s="799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8" t="s">
        <v>214</v>
      </c>
      <c r="B10" s="799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8" t="s">
        <v>215</v>
      </c>
      <c r="B11" s="799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8" t="s">
        <v>216</v>
      </c>
      <c r="B12" s="799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8" t="s">
        <v>220</v>
      </c>
      <c r="B13" s="799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8" t="s">
        <v>221</v>
      </c>
      <c r="B14" s="799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8" t="s">
        <v>217</v>
      </c>
      <c r="B15" s="799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8" t="s">
        <v>218</v>
      </c>
      <c r="B16" s="799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8" t="s">
        <v>219</v>
      </c>
      <c r="B17" s="799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8"/>
      <c r="B26" s="788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8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7" t="s">
        <v>58</v>
      </c>
      <c r="B43" s="797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7" t="s">
        <v>59</v>
      </c>
      <c r="B44" s="797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7" t="s">
        <v>60</v>
      </c>
      <c r="B46" s="797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7" t="s">
        <v>24</v>
      </c>
      <c r="B47" s="777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7" t="s">
        <v>26</v>
      </c>
      <c r="B48" s="777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7" t="s">
        <v>27</v>
      </c>
      <c r="B49" s="777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0"/>
      <c r="B50" s="780"/>
      <c r="C50" s="780"/>
      <c r="D50" s="780"/>
      <c r="E50" s="780"/>
      <c r="F50" s="780"/>
      <c r="G50" s="780"/>
      <c r="H50" s="780"/>
      <c r="I50" s="780"/>
      <c r="J50" s="780"/>
      <c r="K50" s="780"/>
      <c r="L50" s="780"/>
      <c r="M50" s="780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0" t="s">
        <v>205</v>
      </c>
      <c r="B1" s="800"/>
      <c r="C1" s="800"/>
      <c r="D1" s="800"/>
      <c r="E1" s="800"/>
      <c r="F1" s="800"/>
      <c r="G1" s="555"/>
      <c r="H1" s="555"/>
    </row>
    <row r="2" spans="1:13" s="196" customFormat="1" ht="60" customHeight="1" x14ac:dyDescent="0.25">
      <c r="A2" s="801" t="s">
        <v>196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2" t="s">
        <v>37</v>
      </c>
      <c r="B7" s="79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2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2"/>
      <c r="B12" s="782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8" t="s">
        <v>8</v>
      </c>
      <c r="B14" s="788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2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8"/>
      <c r="B22" s="788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8" t="s">
        <v>8</v>
      </c>
      <c r="B23" s="788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3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7" t="s">
        <v>59</v>
      </c>
      <c r="B40" s="797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7" t="s">
        <v>60</v>
      </c>
      <c r="B42" s="797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7" t="s">
        <v>24</v>
      </c>
      <c r="B43" s="777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7" t="s">
        <v>26</v>
      </c>
      <c r="B44" s="777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7" t="s">
        <v>27</v>
      </c>
      <c r="B45" s="777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3" t="s">
        <v>158</v>
      </c>
      <c r="B1" s="683"/>
      <c r="C1" s="683"/>
      <c r="D1" s="683"/>
      <c r="E1" s="683"/>
      <c r="F1" s="683"/>
      <c r="G1" s="683"/>
      <c r="H1" s="683"/>
    </row>
    <row r="2" spans="1:13" s="33" customFormat="1" ht="18" customHeight="1" x14ac:dyDescent="0.25">
      <c r="A2" s="693" t="s">
        <v>28</v>
      </c>
      <c r="B2" s="693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88" t="s">
        <v>8</v>
      </c>
      <c r="B14" s="688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1" t="s">
        <v>52</v>
      </c>
      <c r="B20" s="691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87"/>
      <c r="B22" s="687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88" t="s">
        <v>8</v>
      </c>
      <c r="B23" s="688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89" t="s">
        <v>58</v>
      </c>
      <c r="B39" s="689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0" t="s">
        <v>59</v>
      </c>
      <c r="B40" s="690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0" t="s">
        <v>60</v>
      </c>
      <c r="B41" s="690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86" t="s">
        <v>24</v>
      </c>
      <c r="B42" s="686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86" t="s">
        <v>26</v>
      </c>
      <c r="B43" s="686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86" t="s">
        <v>27</v>
      </c>
      <c r="B44" s="686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6" t="s">
        <v>204</v>
      </c>
      <c r="B1" s="806"/>
      <c r="C1" s="806"/>
      <c r="D1" s="806"/>
      <c r="E1" s="806"/>
      <c r="F1" s="806"/>
      <c r="G1" s="390"/>
      <c r="H1" s="390"/>
    </row>
    <row r="2" spans="1:16" s="196" customFormat="1" ht="51" customHeight="1" x14ac:dyDescent="0.25">
      <c r="A2" s="807" t="s">
        <v>196</v>
      </c>
      <c r="B2" s="808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1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1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1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1" t="s">
        <v>37</v>
      </c>
      <c r="B7" s="79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1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1"/>
      <c r="B12" s="782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7" t="s">
        <v>8</v>
      </c>
      <c r="B14" s="788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1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7"/>
      <c r="B22" s="788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7" t="s">
        <v>8</v>
      </c>
      <c r="B23" s="788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4" t="s">
        <v>58</v>
      </c>
      <c r="B39" s="803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5" t="s">
        <v>59</v>
      </c>
      <c r="B40" s="797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5" t="s">
        <v>60</v>
      </c>
      <c r="B42" s="797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6" t="s">
        <v>24</v>
      </c>
      <c r="B43" s="777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6" t="s">
        <v>26</v>
      </c>
      <c r="B44" s="777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8" t="s">
        <v>27</v>
      </c>
      <c r="B45" s="779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4" t="s">
        <v>180</v>
      </c>
      <c r="B1" s="694"/>
      <c r="C1" s="694"/>
      <c r="D1" s="694"/>
      <c r="E1" s="694"/>
      <c r="F1" s="694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4" t="s">
        <v>28</v>
      </c>
      <c r="B2" s="81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3" t="s">
        <v>37</v>
      </c>
      <c r="B7" s="81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9" t="s">
        <v>182</v>
      </c>
      <c r="B10" s="810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9" t="s">
        <v>183</v>
      </c>
      <c r="B11" s="810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9" t="s">
        <v>184</v>
      </c>
      <c r="B12" s="810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9" t="s">
        <v>185</v>
      </c>
      <c r="B13" s="810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9" t="s">
        <v>186</v>
      </c>
      <c r="B14" s="810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9" t="s">
        <v>187</v>
      </c>
      <c r="B15" s="810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9" t="s">
        <v>188</v>
      </c>
      <c r="B16" s="810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9" t="s">
        <v>189</v>
      </c>
      <c r="B17" s="810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3" t="s">
        <v>52</v>
      </c>
      <c r="B25" s="81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3" t="s">
        <v>58</v>
      </c>
      <c r="B44" s="803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7" t="s">
        <v>59</v>
      </c>
      <c r="B45" s="797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7" t="s">
        <v>60</v>
      </c>
      <c r="B47" s="797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4" t="s">
        <v>180</v>
      </c>
      <c r="B1" s="694"/>
      <c r="C1" s="694"/>
      <c r="D1" s="694"/>
      <c r="E1" s="694"/>
      <c r="F1" s="694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4" t="s">
        <v>28</v>
      </c>
      <c r="B2" s="81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3" t="s">
        <v>37</v>
      </c>
      <c r="B7" s="81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9" t="s">
        <v>182</v>
      </c>
      <c r="B10" s="810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9" t="s">
        <v>183</v>
      </c>
      <c r="B11" s="810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9" t="s">
        <v>184</v>
      </c>
      <c r="B12" s="810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9" t="s">
        <v>185</v>
      </c>
      <c r="B13" s="810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9" t="s">
        <v>186</v>
      </c>
      <c r="B14" s="810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9" t="s">
        <v>187</v>
      </c>
      <c r="B15" s="810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9" t="s">
        <v>188</v>
      </c>
      <c r="B16" s="810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9" t="s">
        <v>189</v>
      </c>
      <c r="B17" s="810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3" t="s">
        <v>52</v>
      </c>
      <c r="B25" s="81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3" t="s">
        <v>58</v>
      </c>
      <c r="B44" s="803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7" t="s">
        <v>59</v>
      </c>
      <c r="B45" s="797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7" t="s">
        <v>60</v>
      </c>
      <c r="B47" s="797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1" t="s">
        <v>206</v>
      </c>
      <c r="B1" s="821"/>
      <c r="C1" s="821"/>
      <c r="D1" s="821"/>
      <c r="E1" s="821"/>
      <c r="F1" s="821"/>
      <c r="G1" s="410"/>
      <c r="H1" s="410"/>
      <c r="I1" s="410"/>
      <c r="J1" s="410"/>
    </row>
    <row r="2" spans="1:13" s="414" customFormat="1" ht="7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8" t="s">
        <v>34</v>
      </c>
      <c r="B4" s="818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8" t="s">
        <v>35</v>
      </c>
      <c r="B5" s="818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8" t="s">
        <v>36</v>
      </c>
      <c r="B6" s="818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8" t="s">
        <v>37</v>
      </c>
      <c r="B7" s="818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8">
        <v>7</v>
      </c>
      <c r="B15" s="818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8">
        <v>8</v>
      </c>
      <c r="B16" s="818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8">
        <v>9</v>
      </c>
      <c r="B17" s="818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9" t="s">
        <v>8</v>
      </c>
      <c r="B18" s="819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8" t="s">
        <v>52</v>
      </c>
      <c r="B24" s="818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9"/>
      <c r="B26" s="819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9" t="s">
        <v>8</v>
      </c>
      <c r="B27" s="819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0" t="s">
        <v>58</v>
      </c>
      <c r="B43" s="820"/>
      <c r="C43" s="436"/>
      <c r="D43" s="436"/>
      <c r="E43" s="456">
        <f>F18+E34</f>
        <v>200024.15987088002</v>
      </c>
    </row>
    <row r="44" spans="1:13" hidden="1" x14ac:dyDescent="0.2">
      <c r="A44" s="815" t="s">
        <v>59</v>
      </c>
      <c r="B44" s="815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5" t="s">
        <v>60</v>
      </c>
      <c r="B46" s="815"/>
      <c r="C46" s="443"/>
      <c r="D46" s="443"/>
      <c r="E46" s="457">
        <f>E44/(1-B40)</f>
        <v>218964.59755980299</v>
      </c>
    </row>
    <row r="47" spans="1:13" s="459" customFormat="1" x14ac:dyDescent="0.2">
      <c r="A47" s="816" t="s">
        <v>24</v>
      </c>
      <c r="B47" s="816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6" t="s">
        <v>26</v>
      </c>
      <c r="B48" s="816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6" t="s">
        <v>27</v>
      </c>
      <c r="B49" s="816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6" t="s">
        <v>206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4" s="196" customFormat="1" ht="75" customHeight="1" x14ac:dyDescent="0.25">
      <c r="A2" s="802" t="s">
        <v>28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2" t="s">
        <v>37</v>
      </c>
      <c r="B7" s="79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2">
        <v>7</v>
      </c>
      <c r="B15" s="782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2">
        <v>8</v>
      </c>
      <c r="B16" s="782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2">
        <v>9</v>
      </c>
      <c r="B17" s="782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8"/>
      <c r="B26" s="788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8" t="s">
        <v>8</v>
      </c>
      <c r="B27" s="788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3" t="s">
        <v>58</v>
      </c>
      <c r="B43" s="803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7" t="s">
        <v>59</v>
      </c>
      <c r="B44" s="797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7" t="s">
        <v>60</v>
      </c>
      <c r="B46" s="797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7" t="s">
        <v>24</v>
      </c>
      <c r="B47" s="777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7" t="s">
        <v>26</v>
      </c>
      <c r="B48" s="777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7" t="s">
        <v>27</v>
      </c>
      <c r="B49" s="777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3"/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6" t="s">
        <v>208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5" s="196" customFormat="1" ht="74.25" customHeight="1" x14ac:dyDescent="0.25">
      <c r="A2" s="824" t="s">
        <v>28</v>
      </c>
      <c r="B2" s="808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1" t="s">
        <v>34</v>
      </c>
      <c r="B4" s="782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1" t="s">
        <v>35</v>
      </c>
      <c r="B5" s="782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1" t="s">
        <v>36</v>
      </c>
      <c r="B6" s="782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1" t="s">
        <v>37</v>
      </c>
      <c r="B7" s="792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5" t="s">
        <v>8</v>
      </c>
      <c r="B20" s="786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1" t="s">
        <v>52</v>
      </c>
      <c r="B26" s="782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7"/>
      <c r="B28" s="788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7" t="s">
        <v>8</v>
      </c>
      <c r="B29" s="788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4" t="s">
        <v>58</v>
      </c>
      <c r="B45" s="803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5" t="s">
        <v>59</v>
      </c>
      <c r="B46" s="797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5" t="s">
        <v>60</v>
      </c>
      <c r="B48" s="797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6" t="s">
        <v>24</v>
      </c>
      <c r="B49" s="777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6" t="s">
        <v>26</v>
      </c>
      <c r="B50" s="777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8" t="s">
        <v>27</v>
      </c>
      <c r="B51" s="779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7" t="s">
        <v>207</v>
      </c>
      <c r="B1" s="827"/>
      <c r="C1" s="827"/>
      <c r="D1" s="827"/>
      <c r="E1" s="827"/>
      <c r="F1" s="827"/>
      <c r="G1" s="475"/>
      <c r="H1" s="475"/>
      <c r="I1" s="475"/>
      <c r="J1" s="475"/>
    </row>
    <row r="2" spans="1:17" s="471" customFormat="1" ht="62.2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8" t="s">
        <v>34</v>
      </c>
      <c r="B4" s="818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8" t="s">
        <v>35</v>
      </c>
      <c r="B5" s="818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8" t="s">
        <v>36</v>
      </c>
      <c r="B6" s="818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8" t="s">
        <v>37</v>
      </c>
      <c r="B7" s="818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6" t="s">
        <v>240</v>
      </c>
      <c r="B16" s="826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6" t="s">
        <v>243</v>
      </c>
      <c r="B18" s="826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9" t="s">
        <v>8</v>
      </c>
      <c r="B20" s="819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8" t="s">
        <v>52</v>
      </c>
      <c r="B26" s="818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9"/>
      <c r="B28" s="819"/>
      <c r="G28" s="415"/>
      <c r="H28" s="415"/>
      <c r="I28" s="415"/>
      <c r="J28" s="415"/>
    </row>
    <row r="29" spans="1:17" hidden="1" x14ac:dyDescent="0.2">
      <c r="A29" s="819" t="s">
        <v>8</v>
      </c>
      <c r="B29" s="819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5" t="s">
        <v>58</v>
      </c>
      <c r="B45" s="815"/>
      <c r="E45" s="457">
        <f>F20+E36</f>
        <v>300357.34586937481</v>
      </c>
    </row>
    <row r="46" spans="1:19" hidden="1" x14ac:dyDescent="0.2">
      <c r="A46" s="815" t="s">
        <v>59</v>
      </c>
      <c r="B46" s="815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5" t="s">
        <v>60</v>
      </c>
      <c r="B48" s="815"/>
      <c r="E48" s="457">
        <f>E46/(1-B42)</f>
        <v>328797.79097154021</v>
      </c>
    </row>
    <row r="49" spans="1:13" s="485" customFormat="1" ht="8.1" customHeight="1" x14ac:dyDescent="0.2">
      <c r="A49" s="816" t="s">
        <v>24</v>
      </c>
      <c r="B49" s="816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6" t="s">
        <v>26</v>
      </c>
      <c r="B50" s="816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6" t="s">
        <v>27</v>
      </c>
      <c r="B51" s="816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5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1" t="s">
        <v>165</v>
      </c>
      <c r="B1" s="831"/>
      <c r="C1" s="831"/>
      <c r="D1" s="831"/>
      <c r="E1" s="831"/>
      <c r="F1" s="831"/>
    </row>
    <row r="2" spans="1:11" s="248" customFormat="1" ht="22.5" customHeight="1" x14ac:dyDescent="0.25">
      <c r="A2" s="828" t="s">
        <v>28</v>
      </c>
      <c r="B2" s="82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2" t="s">
        <v>164</v>
      </c>
      <c r="B3" s="833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8" t="s">
        <v>166</v>
      </c>
      <c r="B4" s="82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9" t="s">
        <v>169</v>
      </c>
      <c r="B5" s="830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2" t="s">
        <v>8</v>
      </c>
      <c r="B9" s="833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5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1" t="s">
        <v>173</v>
      </c>
      <c r="B1" s="831"/>
      <c r="C1" s="831"/>
      <c r="D1" s="831"/>
      <c r="E1" s="831"/>
      <c r="F1" s="831"/>
    </row>
    <row r="2" spans="1:13" s="248" customFormat="1" ht="22.5" customHeight="1" x14ac:dyDescent="0.25">
      <c r="A2" s="828" t="s">
        <v>28</v>
      </c>
      <c r="B2" s="82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8" t="s">
        <v>166</v>
      </c>
      <c r="B4" s="82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5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1" t="s">
        <v>173</v>
      </c>
      <c r="B1" s="831"/>
      <c r="C1" s="831"/>
      <c r="D1" s="831"/>
      <c r="E1" s="831"/>
      <c r="F1" s="831"/>
    </row>
    <row r="2" spans="1:13" s="248" customFormat="1" ht="22.5" customHeight="1" x14ac:dyDescent="0.25">
      <c r="A2" s="845" t="s">
        <v>28</v>
      </c>
      <c r="B2" s="84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2" t="s">
        <v>164</v>
      </c>
      <c r="B3" s="833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5" t="s">
        <v>166</v>
      </c>
      <c r="B4" s="84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2"/>
      <c r="B8" s="833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2" t="s">
        <v>8</v>
      </c>
      <c r="B9" s="833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4"/>
      <c r="B22" s="833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47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8" t="s">
        <v>22</v>
      </c>
      <c r="B26" s="849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2" t="s">
        <v>60</v>
      </c>
      <c r="B27" s="833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6" t="s">
        <v>24</v>
      </c>
      <c r="B28" s="83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6" t="s">
        <v>26</v>
      </c>
      <c r="B29" s="837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6" t="s">
        <v>157</v>
      </c>
      <c r="B30" s="837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4" t="s">
        <v>0</v>
      </c>
      <c r="B1" s="694"/>
      <c r="C1" s="694"/>
      <c r="D1" s="694"/>
      <c r="E1" s="694"/>
      <c r="F1" s="694"/>
    </row>
    <row r="2" spans="1:11" s="33" customFormat="1" ht="32.25" customHeight="1" x14ac:dyDescent="0.25">
      <c r="A2" s="693" t="s">
        <v>28</v>
      </c>
      <c r="B2" s="693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1" t="s">
        <v>43</v>
      </c>
      <c r="B14" s="691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1" t="s">
        <v>48</v>
      </c>
      <c r="B22" s="691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1" t="s">
        <v>52</v>
      </c>
      <c r="B28" s="691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88" t="s">
        <v>148</v>
      </c>
      <c r="B30" s="688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87"/>
      <c r="B31" s="687"/>
      <c r="C31" s="49"/>
      <c r="D31" s="50"/>
      <c r="E31" s="51"/>
      <c r="F31" s="36"/>
      <c r="G31" s="36"/>
    </row>
    <row r="32" spans="1:11" ht="11.1" customHeight="1" x14ac:dyDescent="0.25">
      <c r="A32" s="688"/>
      <c r="B32" s="688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89" t="s">
        <v>58</v>
      </c>
      <c r="B48" s="689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0" t="s">
        <v>59</v>
      </c>
      <c r="B49" s="690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0" t="s">
        <v>60</v>
      </c>
      <c r="B50" s="690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6" t="s">
        <v>24</v>
      </c>
      <c r="B51" s="686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86" t="s">
        <v>26</v>
      </c>
      <c r="B52" s="686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86" t="s">
        <v>27</v>
      </c>
      <c r="B53" s="686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149</v>
      </c>
      <c r="B1" s="683"/>
      <c r="C1" s="683"/>
      <c r="D1" s="683"/>
      <c r="E1" s="683"/>
      <c r="F1" s="683"/>
    </row>
    <row r="2" spans="1:11" s="33" customFormat="1" ht="32.25" customHeight="1" x14ac:dyDescent="0.25">
      <c r="A2" s="693" t="s">
        <v>28</v>
      </c>
      <c r="B2" s="693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1" t="s">
        <v>43</v>
      </c>
      <c r="B14" s="691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1" t="s">
        <v>48</v>
      </c>
      <c r="B22" s="691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1" t="s">
        <v>52</v>
      </c>
      <c r="B28" s="691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5" t="s">
        <v>53</v>
      </c>
      <c r="B30" s="696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87"/>
      <c r="B31" s="687"/>
      <c r="C31" s="49"/>
      <c r="D31" s="50"/>
      <c r="E31" s="51"/>
      <c r="F31" s="36"/>
      <c r="G31" s="77"/>
    </row>
    <row r="32" spans="1:11" ht="14.1" customHeight="1" x14ac:dyDescent="0.25">
      <c r="A32" s="688" t="s">
        <v>8</v>
      </c>
      <c r="B32" s="688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89" t="s">
        <v>58</v>
      </c>
      <c r="B48" s="689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0" t="s">
        <v>59</v>
      </c>
      <c r="B49" s="690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0" t="s">
        <v>60</v>
      </c>
      <c r="B50" s="690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6" t="s">
        <v>24</v>
      </c>
      <c r="B51" s="686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86" t="s">
        <v>26</v>
      </c>
      <c r="B52" s="686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86" t="s">
        <v>27</v>
      </c>
      <c r="B53" s="686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150</v>
      </c>
      <c r="B1" s="683"/>
      <c r="C1" s="683"/>
      <c r="D1" s="683"/>
      <c r="E1" s="683"/>
      <c r="F1" s="683"/>
    </row>
    <row r="2" spans="1:11" s="33" customFormat="1" ht="25.5" customHeight="1" x14ac:dyDescent="0.25">
      <c r="A2" s="693" t="s">
        <v>28</v>
      </c>
      <c r="B2" s="693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1" t="s">
        <v>43</v>
      </c>
      <c r="B8" s="691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1" t="s">
        <v>48</v>
      </c>
      <c r="B13" s="691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1" t="s">
        <v>52</v>
      </c>
      <c r="B19" s="691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88" t="s">
        <v>148</v>
      </c>
      <c r="B21" s="688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87"/>
      <c r="B22" s="687"/>
      <c r="C22" s="49"/>
      <c r="D22" s="50"/>
      <c r="E22" s="51"/>
      <c r="F22" s="36"/>
      <c r="G22" s="77"/>
    </row>
    <row r="23" spans="1:11" ht="14.1" customHeight="1" x14ac:dyDescent="0.25">
      <c r="A23" s="688" t="s">
        <v>8</v>
      </c>
      <c r="B23" s="688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89" t="s">
        <v>58</v>
      </c>
      <c r="B39" s="689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0" t="s">
        <v>59</v>
      </c>
      <c r="B40" s="690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0" t="s">
        <v>60</v>
      </c>
      <c r="B41" s="690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86" t="s">
        <v>24</v>
      </c>
      <c r="B42" s="686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86" t="s">
        <v>26</v>
      </c>
      <c r="B43" s="686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86" t="s">
        <v>27</v>
      </c>
      <c r="B44" s="686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152</v>
      </c>
      <c r="B1" s="683"/>
      <c r="C1" s="683"/>
      <c r="D1" s="683"/>
      <c r="E1" s="683"/>
      <c r="F1" s="683"/>
    </row>
    <row r="2" spans="1:11" s="33" customFormat="1" ht="27.75" customHeight="1" x14ac:dyDescent="0.25">
      <c r="A2" s="693" t="s">
        <v>28</v>
      </c>
      <c r="B2" s="693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1" t="s">
        <v>43</v>
      </c>
      <c r="B8" s="691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1" t="s">
        <v>48</v>
      </c>
      <c r="B13" s="691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1" t="s">
        <v>52</v>
      </c>
      <c r="B19" s="691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7" t="s">
        <v>148</v>
      </c>
      <c r="B21" s="698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87"/>
      <c r="B22" s="687"/>
      <c r="C22" s="49"/>
      <c r="D22" s="50"/>
      <c r="E22" s="51"/>
      <c r="F22" s="36"/>
      <c r="G22" s="77"/>
    </row>
    <row r="23" spans="1:11" ht="14.1" hidden="1" customHeight="1" x14ac:dyDescent="0.25">
      <c r="A23" s="688" t="s">
        <v>8</v>
      </c>
      <c r="B23" s="688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89" t="s">
        <v>58</v>
      </c>
      <c r="B39" s="689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0" t="s">
        <v>59</v>
      </c>
      <c r="B40" s="690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0" t="s">
        <v>60</v>
      </c>
      <c r="B41" s="690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86" t="s">
        <v>24</v>
      </c>
      <c r="B42" s="686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86" t="s">
        <v>26</v>
      </c>
      <c r="B43" s="686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86" t="s">
        <v>27</v>
      </c>
      <c r="B44" s="686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3" t="s">
        <v>61</v>
      </c>
      <c r="B1" s="683"/>
      <c r="C1" s="683"/>
      <c r="D1" s="683"/>
      <c r="E1" s="683"/>
      <c r="F1" s="683"/>
    </row>
    <row r="2" spans="1:11" s="33" customFormat="1" ht="26.25" customHeight="1" x14ac:dyDescent="0.25">
      <c r="A2" s="693" t="s">
        <v>28</v>
      </c>
      <c r="B2" s="693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1" t="s">
        <v>43</v>
      </c>
      <c r="B8" s="691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1" t="s">
        <v>48</v>
      </c>
      <c r="B13" s="691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1" t="s">
        <v>52</v>
      </c>
      <c r="B19" s="691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88" t="s">
        <v>148</v>
      </c>
      <c r="B21" s="688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87"/>
      <c r="B22" s="687"/>
      <c r="C22" s="49"/>
      <c r="D22" s="50"/>
      <c r="E22" s="51"/>
      <c r="F22" s="36"/>
      <c r="G22" s="77"/>
    </row>
    <row r="23" spans="1:11" ht="14.1" customHeight="1" x14ac:dyDescent="0.25">
      <c r="A23" s="688" t="s">
        <v>8</v>
      </c>
      <c r="B23" s="688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89" t="s">
        <v>58</v>
      </c>
      <c r="B39" s="689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0" t="s">
        <v>59</v>
      </c>
      <c r="B40" s="690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0" t="s">
        <v>60</v>
      </c>
      <c r="B41" s="690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86" t="s">
        <v>24</v>
      </c>
      <c r="B42" s="686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86" t="s">
        <v>26</v>
      </c>
      <c r="B43" s="686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86" t="s">
        <v>27</v>
      </c>
      <c r="B44" s="686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62</v>
      </c>
      <c r="B1" s="699"/>
      <c r="C1" s="699"/>
      <c r="D1" s="699"/>
      <c r="E1" s="699"/>
      <c r="F1" s="699"/>
      <c r="G1" s="699"/>
    </row>
    <row r="2" spans="1:11" s="33" customFormat="1" ht="32.25" customHeight="1" x14ac:dyDescent="0.25">
      <c r="A2" s="693" t="s">
        <v>28</v>
      </c>
      <c r="B2" s="693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1" t="s">
        <v>72</v>
      </c>
      <c r="B14" s="691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1" t="s">
        <v>74</v>
      </c>
      <c r="B22" s="691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1" t="s">
        <v>52</v>
      </c>
      <c r="B28" s="691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8" t="s">
        <v>7</v>
      </c>
      <c r="B30" s="688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87"/>
      <c r="B31" s="687"/>
      <c r="C31" s="49"/>
      <c r="D31" s="50"/>
      <c r="E31" s="51"/>
      <c r="F31" s="51"/>
      <c r="G31" s="36"/>
    </row>
    <row r="32" spans="1:11" ht="14.1" customHeight="1" x14ac:dyDescent="0.25">
      <c r="A32" s="688" t="s">
        <v>8</v>
      </c>
      <c r="B32" s="688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89" t="s">
        <v>58</v>
      </c>
      <c r="B48" s="689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0" t="s">
        <v>59</v>
      </c>
      <c r="B49" s="690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0" t="s">
        <v>60</v>
      </c>
      <c r="B50" s="690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86" t="s">
        <v>24</v>
      </c>
      <c r="B51" s="686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86" t="s">
        <v>26</v>
      </c>
      <c r="B52" s="686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86" t="s">
        <v>27</v>
      </c>
      <c r="B53" s="686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699" t="s">
        <v>76</v>
      </c>
      <c r="B1" s="699"/>
      <c r="C1" s="699"/>
      <c r="D1" s="699"/>
      <c r="E1" s="699"/>
      <c r="F1" s="699"/>
      <c r="G1" s="699"/>
    </row>
    <row r="2" spans="1:11" s="33" customFormat="1" ht="30" customHeight="1" x14ac:dyDescent="0.25">
      <c r="A2" s="693" t="s">
        <v>28</v>
      </c>
      <c r="B2" s="693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1" t="s">
        <v>37</v>
      </c>
      <c r="B7" s="691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1" t="s">
        <v>72</v>
      </c>
      <c r="B14" s="691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1" t="s">
        <v>74</v>
      </c>
      <c r="B22" s="691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1" t="s">
        <v>52</v>
      </c>
      <c r="B28" s="691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88" t="s">
        <v>7</v>
      </c>
      <c r="B30" s="688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87"/>
      <c r="B31" s="687"/>
      <c r="C31" s="49"/>
      <c r="D31" s="50"/>
      <c r="E31" s="51"/>
      <c r="F31" s="51"/>
      <c r="G31" s="36"/>
    </row>
    <row r="32" spans="1:11" ht="11.1" customHeight="1" x14ac:dyDescent="0.25">
      <c r="A32" s="688" t="s">
        <v>8</v>
      </c>
      <c r="B32" s="688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89" t="s">
        <v>58</v>
      </c>
      <c r="B48" s="689"/>
      <c r="C48" s="54"/>
      <c r="D48" s="67">
        <v>600000</v>
      </c>
      <c r="E48" s="56"/>
      <c r="F48" s="56"/>
    </row>
    <row r="49" spans="1:11" ht="14.1" hidden="1" customHeight="1" x14ac:dyDescent="0.25">
      <c r="A49" s="690" t="s">
        <v>59</v>
      </c>
      <c r="B49" s="690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0" t="s">
        <v>60</v>
      </c>
      <c r="B50" s="690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86" t="s">
        <v>24</v>
      </c>
      <c r="B51" s="686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86" t="s">
        <v>26</v>
      </c>
      <c r="B52" s="686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86" t="s">
        <v>27</v>
      </c>
      <c r="B53" s="686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PLAN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  <vt:lpstr>PLAN!Area_de_impressao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2024-05-27T15:02:01Z</dcterms:modified>
  <dc:language>pt-BR</dc:language>
</cp:coreProperties>
</file>